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795" windowHeight="8385" firstSheet="4" activeTab="5"/>
  </bookViews>
  <sheets>
    <sheet name="ADDITIONS NOMBRES 0 à 999" sheetId="1" r:id="rId1"/>
    <sheet name="ADD SOUS NBRES 0 à 999" sheetId="2" r:id="rId2"/>
    <sheet name="ADD SOUS NBRES 0 à 9999" sheetId="3" r:id="rId3"/>
    <sheet name="ADD SOUS MUL NBRES 0 à 99999" sheetId="4" r:id="rId4"/>
    <sheet name="ADD SOUS MUL NBRES 0 à 99999 (2" sheetId="5" r:id="rId5"/>
    <sheet name="ADD SOUS MUL NBRES 0 à 99999 (3" sheetId="6" r:id="rId6"/>
    <sheet name="ADD SOUS MUL NBRES 0 à 99999 (4" sheetId="7" r:id="rId7"/>
  </sheets>
  <definedNames/>
  <calcPr fullCalcOnLoad="1"/>
</workbook>
</file>

<file path=xl/sharedStrings.xml><?xml version="1.0" encoding="utf-8"?>
<sst xmlns="http://schemas.openxmlformats.org/spreadsheetml/2006/main" count="1095" uniqueCount="6">
  <si>
    <t>+</t>
  </si>
  <si>
    <t>=</t>
  </si>
  <si>
    <t>-</t>
  </si>
  <si>
    <t>OPERATIONS CE2</t>
  </si>
  <si>
    <t>CE2</t>
  </si>
  <si>
    <t>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</si>
</sst>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6" fillId="0" borderId="1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6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3"/>
  <sheetViews>
    <sheetView view="pageBreakPreview" zoomScale="80" zoomScaleNormal="110" zoomScaleSheetLayoutView="80" zoomScalePageLayoutView="0" workbookViewId="0" topLeftCell="A1">
      <selection activeCell="H47" sqref="A1:IV16384"/>
    </sheetView>
  </sheetViews>
  <sheetFormatPr defaultColWidth="11.421875" defaultRowHeight="15"/>
  <cols>
    <col min="1" max="1" width="7.140625" style="0" customWidth="1"/>
    <col min="2" max="2" width="2.8515625" style="0" customWidth="1"/>
    <col min="3" max="3" width="7.28125" style="0" customWidth="1"/>
    <col min="4" max="4" width="2.8515625" style="0" customWidth="1"/>
    <col min="5" max="5" width="7.140625" style="0" customWidth="1"/>
    <col min="6" max="6" width="2.8515625" style="0" customWidth="1"/>
    <col min="7" max="7" width="8.57421875" style="0" customWidth="1"/>
    <col min="8" max="9" width="7.140625" style="0" customWidth="1"/>
    <col min="10" max="10" width="2.8515625" style="0" customWidth="1"/>
    <col min="11" max="11" width="7.140625" style="0" customWidth="1"/>
    <col min="12" max="12" width="2.8515625" style="0" customWidth="1"/>
    <col min="13" max="13" width="7.140625" style="0" customWidth="1"/>
    <col min="14" max="14" width="2.8515625" style="0" customWidth="1"/>
    <col min="15" max="15" width="8.57421875" style="0" customWidth="1"/>
    <col min="16" max="17" width="7.140625" style="0" customWidth="1"/>
    <col min="18" max="18" width="2.8515625" style="0" customWidth="1"/>
    <col min="19" max="19" width="7.140625" style="0" customWidth="1"/>
    <col min="20" max="20" width="2.8515625" style="0" customWidth="1"/>
    <col min="21" max="21" width="7.140625" style="0" customWidth="1"/>
    <col min="22" max="22" width="2.8515625" style="0" customWidth="1"/>
    <col min="23" max="24" width="8.57421875" style="0" customWidth="1"/>
    <col min="25" max="25" width="15.8515625" style="0" customWidth="1"/>
    <col min="28" max="28" width="6.7109375" style="0" customWidth="1"/>
    <col min="29" max="29" width="3.57421875" style="0" customWidth="1"/>
    <col min="30" max="30" width="11.8515625" style="0" customWidth="1"/>
  </cols>
  <sheetData>
    <row r="1" ht="2.25" customHeight="1" thickBot="1"/>
    <row r="2" spans="3:30" ht="18.75" thickBot="1">
      <c r="C2" s="51" t="s">
        <v>3</v>
      </c>
      <c r="D2" s="52"/>
      <c r="E2" s="52"/>
      <c r="F2" s="52"/>
      <c r="G2" s="52"/>
      <c r="H2" s="52"/>
      <c r="I2" s="52"/>
      <c r="J2" s="52"/>
      <c r="K2" s="53"/>
      <c r="M2" s="57" t="str">
        <f ca="1">"Série "&amp;INT(RAND()*999)+1</f>
        <v>Série 456</v>
      </c>
      <c r="N2" s="58"/>
      <c r="O2" s="59"/>
      <c r="P2" s="28"/>
      <c r="Q2" s="28"/>
      <c r="R2" s="28"/>
      <c r="S2" s="28"/>
      <c r="T2" s="28"/>
      <c r="U2" s="28"/>
      <c r="V2" s="28"/>
      <c r="W2" s="28"/>
      <c r="X2" s="28"/>
      <c r="Z2" s="54" t="s">
        <v>3</v>
      </c>
      <c r="AA2" s="55"/>
      <c r="AB2" s="56"/>
      <c r="AD2" s="1" t="str">
        <f>M2</f>
        <v>Série 456</v>
      </c>
    </row>
    <row r="3" spans="26:28" ht="6.75" customHeight="1">
      <c r="Z3" s="44"/>
      <c r="AA3" s="44"/>
      <c r="AB3" s="44"/>
    </row>
    <row r="4" ht="15" hidden="1"/>
    <row r="5" spans="1:28" ht="18">
      <c r="A5" s="4">
        <f ca="1">_XLL.ALEA.ENTRE.BORNES(25,499)</f>
        <v>103</v>
      </c>
      <c r="B5" s="30" t="s">
        <v>0</v>
      </c>
      <c r="C5" s="4">
        <f ca="1">_XLL.ALEA.ENTRE.BORNES(25,99)</f>
        <v>73</v>
      </c>
      <c r="D5" s="30" t="s">
        <v>0</v>
      </c>
      <c r="E5" s="4">
        <f ca="1">_XLL.ALEA.ENTRE.BORNES(25,499)</f>
        <v>185</v>
      </c>
      <c r="F5" s="5" t="s">
        <v>1</v>
      </c>
      <c r="G5" s="6"/>
      <c r="I5" s="2">
        <f>A5</f>
        <v>103</v>
      </c>
      <c r="J5" s="3" t="s">
        <v>0</v>
      </c>
      <c r="K5" s="4">
        <f>C5</f>
        <v>73</v>
      </c>
      <c r="L5" s="3" t="s">
        <v>0</v>
      </c>
      <c r="M5" s="4">
        <f>E5</f>
        <v>185</v>
      </c>
      <c r="N5" s="3" t="s">
        <v>1</v>
      </c>
      <c r="O5" s="6"/>
      <c r="P5" s="7"/>
      <c r="Q5" s="2">
        <f>I5</f>
        <v>103</v>
      </c>
      <c r="R5" s="3" t="s">
        <v>0</v>
      </c>
      <c r="S5" s="4">
        <f>K5</f>
        <v>73</v>
      </c>
      <c r="T5" s="3" t="s">
        <v>0</v>
      </c>
      <c r="U5" s="4">
        <f>M5</f>
        <v>185</v>
      </c>
      <c r="V5" s="3" t="s">
        <v>1</v>
      </c>
      <c r="W5" s="6"/>
      <c r="X5" s="7"/>
      <c r="Y5" s="7"/>
      <c r="Z5" s="8" t="s">
        <v>4</v>
      </c>
      <c r="AA5" s="36">
        <f>I5+K5+M5</f>
        <v>361</v>
      </c>
      <c r="AB5" s="37"/>
    </row>
    <row r="6" spans="1:28" ht="6.75" customHeight="1">
      <c r="A6" s="9"/>
      <c r="B6" s="10"/>
      <c r="C6" s="10"/>
      <c r="D6" s="10"/>
      <c r="E6" s="10"/>
      <c r="F6" s="11"/>
      <c r="G6" s="12"/>
      <c r="I6" s="9"/>
      <c r="J6" s="10"/>
      <c r="K6" s="10"/>
      <c r="L6" s="10"/>
      <c r="M6" s="10"/>
      <c r="N6" s="13"/>
      <c r="O6" s="12"/>
      <c r="P6" s="14"/>
      <c r="Q6" s="9"/>
      <c r="R6" s="10"/>
      <c r="S6" s="10"/>
      <c r="T6" s="10"/>
      <c r="U6" s="10"/>
      <c r="V6" s="13"/>
      <c r="W6" s="12"/>
      <c r="X6" s="14"/>
      <c r="Y6" s="14"/>
      <c r="Z6" s="38" t="str">
        <f>A11</f>
        <v>Série 456/1</v>
      </c>
      <c r="AA6" s="15"/>
      <c r="AB6" s="16"/>
    </row>
    <row r="7" spans="1:28" ht="18">
      <c r="A7" s="17"/>
      <c r="B7" s="18"/>
      <c r="C7" s="19">
        <f ca="1">_XLL.ALEA.ENTRE.BORNES(25,999)</f>
        <v>402</v>
      </c>
      <c r="D7" s="18" t="s">
        <v>0</v>
      </c>
      <c r="E7" s="19">
        <f ca="1">_XLL.ALEA.ENTRE.BORNES(25,999)</f>
        <v>422</v>
      </c>
      <c r="F7" s="20" t="s">
        <v>1</v>
      </c>
      <c r="G7" s="21"/>
      <c r="I7" s="17"/>
      <c r="J7" s="18"/>
      <c r="K7" s="19">
        <f>C7</f>
        <v>402</v>
      </c>
      <c r="L7" s="18" t="s">
        <v>0</v>
      </c>
      <c r="M7" s="19">
        <f>E7</f>
        <v>422</v>
      </c>
      <c r="N7" s="22" t="s">
        <v>1</v>
      </c>
      <c r="O7" s="21"/>
      <c r="P7" s="7"/>
      <c r="Q7" s="17"/>
      <c r="R7" s="18"/>
      <c r="S7" s="19">
        <f>K7</f>
        <v>402</v>
      </c>
      <c r="T7" s="18" t="s">
        <v>0</v>
      </c>
      <c r="U7" s="19">
        <f>M7</f>
        <v>422</v>
      </c>
      <c r="V7" s="22" t="s">
        <v>1</v>
      </c>
      <c r="W7" s="21"/>
      <c r="X7" s="7"/>
      <c r="Y7" s="7"/>
      <c r="Z7" s="39"/>
      <c r="AA7" s="40">
        <f>I7+K7+M7</f>
        <v>824</v>
      </c>
      <c r="AB7" s="41"/>
    </row>
    <row r="8" spans="1:28" ht="6.75" customHeight="1">
      <c r="A8" s="9"/>
      <c r="B8" s="10"/>
      <c r="C8" s="10"/>
      <c r="D8" s="10"/>
      <c r="E8" s="10"/>
      <c r="F8" s="11"/>
      <c r="G8" s="12"/>
      <c r="I8" s="9"/>
      <c r="J8" s="10"/>
      <c r="K8" s="10"/>
      <c r="L8" s="10"/>
      <c r="M8" s="10"/>
      <c r="N8" s="13"/>
      <c r="O8" s="12"/>
      <c r="P8" s="14"/>
      <c r="Q8" s="9"/>
      <c r="R8" s="10"/>
      <c r="S8" s="10"/>
      <c r="T8" s="10"/>
      <c r="U8" s="10"/>
      <c r="V8" s="13"/>
      <c r="W8" s="12"/>
      <c r="X8" s="14"/>
      <c r="Y8" s="14"/>
      <c r="Z8" s="9"/>
      <c r="AA8" s="15"/>
      <c r="AB8" s="16"/>
    </row>
    <row r="9" spans="1:28" ht="18">
      <c r="A9" s="45" t="s">
        <v>4</v>
      </c>
      <c r="B9" s="46"/>
      <c r="C9" s="19">
        <f ca="1">_XLL.ALEA.ENTRE.BORNES(25,999)</f>
        <v>773</v>
      </c>
      <c r="D9" s="18" t="s">
        <v>0</v>
      </c>
      <c r="E9" s="19">
        <f ca="1">_XLL.ALEA.ENTRE.BORNES(25,499)</f>
        <v>215</v>
      </c>
      <c r="F9" s="20" t="s">
        <v>1</v>
      </c>
      <c r="G9" s="12"/>
      <c r="I9" s="45" t="str">
        <f>A9</f>
        <v>CE2</v>
      </c>
      <c r="J9" s="46"/>
      <c r="K9" s="22">
        <f>C9</f>
        <v>773</v>
      </c>
      <c r="L9" s="22" t="s">
        <v>0</v>
      </c>
      <c r="M9" s="22">
        <f>E9</f>
        <v>215</v>
      </c>
      <c r="N9" s="22" t="s">
        <v>1</v>
      </c>
      <c r="O9" s="12"/>
      <c r="P9" s="14"/>
      <c r="Q9" s="45" t="str">
        <f>I9</f>
        <v>CE2</v>
      </c>
      <c r="R9" s="46"/>
      <c r="S9" s="22">
        <f>K9</f>
        <v>773</v>
      </c>
      <c r="T9" s="22" t="s">
        <v>0</v>
      </c>
      <c r="U9" s="22">
        <f>M9</f>
        <v>215</v>
      </c>
      <c r="V9" s="22" t="s">
        <v>1</v>
      </c>
      <c r="W9" s="12"/>
      <c r="X9" s="14"/>
      <c r="Y9" s="14"/>
      <c r="Z9" s="9"/>
      <c r="AA9" s="40">
        <f>K9+M9</f>
        <v>988</v>
      </c>
      <c r="AB9" s="41"/>
    </row>
    <row r="10" spans="1:28" ht="6.75" customHeight="1">
      <c r="A10" s="47"/>
      <c r="B10" s="48"/>
      <c r="C10" s="10"/>
      <c r="D10" s="10"/>
      <c r="E10" s="10"/>
      <c r="F10" s="11"/>
      <c r="G10" s="12"/>
      <c r="I10" s="47"/>
      <c r="J10" s="48"/>
      <c r="K10" s="10"/>
      <c r="L10" s="10"/>
      <c r="M10" s="10"/>
      <c r="N10" s="13"/>
      <c r="O10" s="12"/>
      <c r="P10" s="14"/>
      <c r="Q10" s="47"/>
      <c r="R10" s="48"/>
      <c r="S10" s="10"/>
      <c r="T10" s="10"/>
      <c r="U10" s="10"/>
      <c r="V10" s="13"/>
      <c r="W10" s="12"/>
      <c r="X10" s="14"/>
      <c r="Y10" s="14"/>
      <c r="Z10" s="9"/>
      <c r="AA10" s="15"/>
      <c r="AB10" s="23"/>
    </row>
    <row r="11" spans="1:28" ht="18">
      <c r="A11" s="49" t="str">
        <f>M2&amp;"/1"</f>
        <v>Série 456/1</v>
      </c>
      <c r="B11" s="50"/>
      <c r="C11" s="31">
        <f ca="1">_XLL.ALEA.ENTRE.BORNES(25,999)</f>
        <v>335</v>
      </c>
      <c r="D11" s="32" t="s">
        <v>0</v>
      </c>
      <c r="E11" s="31">
        <f ca="1">_XLL.ALEA.ENTRE.BORNES(25,499)</f>
        <v>398</v>
      </c>
      <c r="F11" s="25" t="s">
        <v>1</v>
      </c>
      <c r="G11" s="26"/>
      <c r="I11" s="49" t="str">
        <f>A11</f>
        <v>Série 456/1</v>
      </c>
      <c r="J11" s="50"/>
      <c r="K11" s="24">
        <f>C11</f>
        <v>335</v>
      </c>
      <c r="L11" s="24" t="s">
        <v>0</v>
      </c>
      <c r="M11" s="24">
        <f>E11</f>
        <v>398</v>
      </c>
      <c r="N11" s="24" t="s">
        <v>1</v>
      </c>
      <c r="O11" s="26"/>
      <c r="P11" s="14"/>
      <c r="Q11" s="49" t="str">
        <f>I11</f>
        <v>Série 456/1</v>
      </c>
      <c r="R11" s="50"/>
      <c r="S11" s="24">
        <f>K11</f>
        <v>335</v>
      </c>
      <c r="T11" s="24" t="s">
        <v>0</v>
      </c>
      <c r="U11" s="24">
        <f>M11</f>
        <v>398</v>
      </c>
      <c r="V11" s="24" t="s">
        <v>1</v>
      </c>
      <c r="W11" s="26"/>
      <c r="X11" s="14"/>
      <c r="Y11" s="14"/>
      <c r="Z11" s="27"/>
      <c r="AA11" s="42">
        <f>K11+M11</f>
        <v>733</v>
      </c>
      <c r="AB11" s="43"/>
    </row>
    <row r="13" spans="1:28" ht="18">
      <c r="A13" s="29"/>
      <c r="B13" s="3"/>
      <c r="C13" s="4">
        <f ca="1">_XLL.ALEA.ENTRE.BORNES(25,999)</f>
        <v>630</v>
      </c>
      <c r="D13" s="30" t="s">
        <v>0</v>
      </c>
      <c r="E13" s="4">
        <f ca="1">_XLL.ALEA.ENTRE.BORNES(25,999)</f>
        <v>240</v>
      </c>
      <c r="F13" s="5" t="s">
        <v>1</v>
      </c>
      <c r="G13" s="6"/>
      <c r="I13" s="2"/>
      <c r="J13" s="3"/>
      <c r="K13" s="4">
        <f>C13</f>
        <v>630</v>
      </c>
      <c r="L13" s="3" t="s">
        <v>0</v>
      </c>
      <c r="M13" s="4">
        <f>E13</f>
        <v>240</v>
      </c>
      <c r="N13" s="5" t="s">
        <v>1</v>
      </c>
      <c r="O13" s="6"/>
      <c r="P13" s="7"/>
      <c r="Q13" s="2"/>
      <c r="R13" s="3"/>
      <c r="S13" s="4">
        <f>K13</f>
        <v>630</v>
      </c>
      <c r="T13" s="3" t="s">
        <v>0</v>
      </c>
      <c r="U13" s="4">
        <f>M13</f>
        <v>240</v>
      </c>
      <c r="V13" s="5" t="s">
        <v>1</v>
      </c>
      <c r="W13" s="6"/>
      <c r="X13" s="7"/>
      <c r="Y13" s="7"/>
      <c r="Z13" s="8" t="s">
        <v>4</v>
      </c>
      <c r="AA13" s="36">
        <f>I13+K13+M13</f>
        <v>870</v>
      </c>
      <c r="AB13" s="37"/>
    </row>
    <row r="14" spans="1:28" ht="6.75" customHeight="1">
      <c r="A14" s="10"/>
      <c r="B14" s="10"/>
      <c r="C14" s="10"/>
      <c r="D14" s="10"/>
      <c r="E14" s="10"/>
      <c r="F14" s="11"/>
      <c r="G14" s="12"/>
      <c r="I14" s="9"/>
      <c r="J14" s="10"/>
      <c r="K14" s="10"/>
      <c r="L14" s="10"/>
      <c r="M14" s="10"/>
      <c r="N14" s="11"/>
      <c r="O14" s="12"/>
      <c r="P14" s="14"/>
      <c r="Q14" s="9"/>
      <c r="R14" s="10"/>
      <c r="S14" s="10"/>
      <c r="T14" s="10"/>
      <c r="U14" s="10"/>
      <c r="V14" s="11"/>
      <c r="W14" s="12"/>
      <c r="X14" s="14"/>
      <c r="Y14" s="14"/>
      <c r="Z14" s="38" t="str">
        <f>A19</f>
        <v>Série 456/2</v>
      </c>
      <c r="AA14" s="15"/>
      <c r="AB14" s="16"/>
    </row>
    <row r="15" spans="1:28" ht="18">
      <c r="A15" s="19">
        <f ca="1">_XLL.ALEA.ENTRE.BORNES(25,499)</f>
        <v>281</v>
      </c>
      <c r="B15" s="18" t="s">
        <v>0</v>
      </c>
      <c r="C15" s="19">
        <f ca="1">_XLL.ALEA.ENTRE.BORNES(25,499)</f>
        <v>473</v>
      </c>
      <c r="D15" s="18" t="s">
        <v>0</v>
      </c>
      <c r="E15" s="19">
        <f ca="1">_XLL.ALEA.ENTRE.BORNES(25,99)</f>
        <v>77</v>
      </c>
      <c r="F15" s="20" t="s">
        <v>1</v>
      </c>
      <c r="G15" s="21"/>
      <c r="I15" s="17">
        <f>A15</f>
        <v>281</v>
      </c>
      <c r="J15" s="18" t="s">
        <v>0</v>
      </c>
      <c r="K15" s="19">
        <f>C15</f>
        <v>473</v>
      </c>
      <c r="L15" s="18" t="s">
        <v>0</v>
      </c>
      <c r="M15" s="19">
        <f>E15</f>
        <v>77</v>
      </c>
      <c r="N15" s="20" t="s">
        <v>1</v>
      </c>
      <c r="O15" s="21"/>
      <c r="P15" s="7"/>
      <c r="Q15" s="17">
        <f>I15</f>
        <v>281</v>
      </c>
      <c r="R15" s="18" t="s">
        <v>0</v>
      </c>
      <c r="S15" s="19">
        <f>K15</f>
        <v>473</v>
      </c>
      <c r="T15" s="18" t="s">
        <v>0</v>
      </c>
      <c r="U15" s="19">
        <f>M15</f>
        <v>77</v>
      </c>
      <c r="V15" s="20" t="s">
        <v>1</v>
      </c>
      <c r="W15" s="21"/>
      <c r="X15" s="7"/>
      <c r="Y15" s="7"/>
      <c r="Z15" s="39"/>
      <c r="AA15" s="40">
        <f>I15+K15+M15</f>
        <v>831</v>
      </c>
      <c r="AB15" s="41"/>
    </row>
    <row r="16" spans="1:28" ht="6.75" customHeight="1">
      <c r="A16" s="9"/>
      <c r="B16" s="10"/>
      <c r="C16" s="10"/>
      <c r="D16" s="10"/>
      <c r="E16" s="10"/>
      <c r="F16" s="11"/>
      <c r="G16" s="12"/>
      <c r="I16" s="9"/>
      <c r="J16" s="10"/>
      <c r="K16" s="10"/>
      <c r="L16" s="10"/>
      <c r="M16" s="10"/>
      <c r="N16" s="11"/>
      <c r="O16" s="12"/>
      <c r="P16" s="14"/>
      <c r="Q16" s="9"/>
      <c r="R16" s="10"/>
      <c r="S16" s="10"/>
      <c r="T16" s="10"/>
      <c r="U16" s="10"/>
      <c r="V16" s="11"/>
      <c r="W16" s="12"/>
      <c r="X16" s="14"/>
      <c r="Y16" s="14"/>
      <c r="Z16" s="9"/>
      <c r="AA16" s="15"/>
      <c r="AB16" s="16"/>
    </row>
    <row r="17" spans="1:28" ht="18">
      <c r="A17" s="45" t="s">
        <v>4</v>
      </c>
      <c r="B17" s="46"/>
      <c r="C17" s="19">
        <f ca="1">_XLL.ALEA.ENTRE.BORNES(25,999)</f>
        <v>125</v>
      </c>
      <c r="D17" s="18" t="s">
        <v>0</v>
      </c>
      <c r="E17" s="19">
        <f ca="1">_XLL.ALEA.ENTRE.BORNES(25,499)</f>
        <v>384</v>
      </c>
      <c r="F17" s="20" t="s">
        <v>1</v>
      </c>
      <c r="G17" s="12"/>
      <c r="I17" s="45" t="s">
        <v>4</v>
      </c>
      <c r="J17" s="46"/>
      <c r="K17" s="22">
        <f>C17</f>
        <v>125</v>
      </c>
      <c r="L17" s="22" t="s">
        <v>0</v>
      </c>
      <c r="M17" s="22">
        <f>E17</f>
        <v>384</v>
      </c>
      <c r="N17" s="20" t="s">
        <v>1</v>
      </c>
      <c r="O17" s="12"/>
      <c r="P17" s="14"/>
      <c r="Q17" s="45" t="s">
        <v>4</v>
      </c>
      <c r="R17" s="46"/>
      <c r="S17" s="22">
        <f>K17</f>
        <v>125</v>
      </c>
      <c r="T17" s="22" t="s">
        <v>0</v>
      </c>
      <c r="U17" s="22">
        <f>M17</f>
        <v>384</v>
      </c>
      <c r="V17" s="20" t="s">
        <v>1</v>
      </c>
      <c r="W17" s="12"/>
      <c r="X17" s="14"/>
      <c r="Y17" s="14"/>
      <c r="Z17" s="9"/>
      <c r="AA17" s="40">
        <f>K17+M17</f>
        <v>509</v>
      </c>
      <c r="AB17" s="41"/>
    </row>
    <row r="18" spans="1:28" ht="6.75" customHeight="1">
      <c r="A18" s="47"/>
      <c r="B18" s="48"/>
      <c r="C18" s="10"/>
      <c r="D18" s="10"/>
      <c r="E18" s="10"/>
      <c r="F18" s="11"/>
      <c r="G18" s="12"/>
      <c r="I18" s="47"/>
      <c r="J18" s="48"/>
      <c r="K18" s="10"/>
      <c r="L18" s="10"/>
      <c r="M18" s="10"/>
      <c r="N18" s="11"/>
      <c r="O18" s="12"/>
      <c r="P18" s="14"/>
      <c r="Q18" s="47"/>
      <c r="R18" s="48"/>
      <c r="S18" s="10"/>
      <c r="T18" s="10"/>
      <c r="U18" s="10"/>
      <c r="V18" s="11"/>
      <c r="W18" s="12"/>
      <c r="X18" s="14"/>
      <c r="Y18" s="14"/>
      <c r="Z18" s="9"/>
      <c r="AA18" s="15"/>
      <c r="AB18" s="23"/>
    </row>
    <row r="19" spans="1:28" ht="18">
      <c r="A19" s="49" t="str">
        <f>M2&amp;"/2"</f>
        <v>Série 456/2</v>
      </c>
      <c r="B19" s="50"/>
      <c r="C19" s="31">
        <f ca="1">_XLL.ALEA.ENTRE.BORNES(25,999)</f>
        <v>199</v>
      </c>
      <c r="D19" s="32" t="s">
        <v>0</v>
      </c>
      <c r="E19" s="31">
        <f ca="1">_XLL.ALEA.ENTRE.BORNES(25,499)</f>
        <v>237</v>
      </c>
      <c r="F19" s="25" t="s">
        <v>1</v>
      </c>
      <c r="G19" s="26"/>
      <c r="I19" s="49" t="str">
        <f>A19</f>
        <v>Série 456/2</v>
      </c>
      <c r="J19" s="50"/>
      <c r="K19" s="24">
        <f>C19</f>
        <v>199</v>
      </c>
      <c r="L19" s="24" t="s">
        <v>0</v>
      </c>
      <c r="M19" s="24">
        <f>E19</f>
        <v>237</v>
      </c>
      <c r="N19" s="25" t="s">
        <v>1</v>
      </c>
      <c r="O19" s="26"/>
      <c r="P19" s="14"/>
      <c r="Q19" s="49" t="str">
        <f>I19</f>
        <v>Série 456/2</v>
      </c>
      <c r="R19" s="50"/>
      <c r="S19" s="24">
        <f>K19</f>
        <v>199</v>
      </c>
      <c r="T19" s="24" t="s">
        <v>0</v>
      </c>
      <c r="U19" s="24">
        <f>M19</f>
        <v>237</v>
      </c>
      <c r="V19" s="25" t="s">
        <v>1</v>
      </c>
      <c r="W19" s="26"/>
      <c r="X19" s="14"/>
      <c r="Y19" s="14"/>
      <c r="Z19" s="27"/>
      <c r="AA19" s="42">
        <f>K19+M19</f>
        <v>436</v>
      </c>
      <c r="AB19" s="43"/>
    </row>
    <row r="20" ht="13.5" customHeight="1"/>
    <row r="21" spans="1:28" ht="18">
      <c r="A21" s="4">
        <f ca="1">_XLL.ALEA.ENTRE.BORNES(25,499)</f>
        <v>304</v>
      </c>
      <c r="B21" s="30" t="s">
        <v>0</v>
      </c>
      <c r="C21" s="4">
        <f ca="1">_XLL.ALEA.ENTRE.BORNES(25,99)</f>
        <v>86</v>
      </c>
      <c r="D21" s="30" t="s">
        <v>0</v>
      </c>
      <c r="E21" s="4">
        <f ca="1">_XLL.ALEA.ENTRE.BORNES(25,499)</f>
        <v>246</v>
      </c>
      <c r="F21" s="3" t="s">
        <v>1</v>
      </c>
      <c r="G21" s="6"/>
      <c r="I21" s="2">
        <f>A21</f>
        <v>304</v>
      </c>
      <c r="J21" s="3" t="s">
        <v>0</v>
      </c>
      <c r="K21" s="4">
        <f>C21</f>
        <v>86</v>
      </c>
      <c r="L21" s="3" t="s">
        <v>0</v>
      </c>
      <c r="M21" s="4">
        <f>E21</f>
        <v>246</v>
      </c>
      <c r="N21" s="3" t="s">
        <v>1</v>
      </c>
      <c r="O21" s="6"/>
      <c r="P21" s="7"/>
      <c r="Q21" s="2">
        <f>I21</f>
        <v>304</v>
      </c>
      <c r="R21" s="3" t="s">
        <v>0</v>
      </c>
      <c r="S21" s="4">
        <f>K21</f>
        <v>86</v>
      </c>
      <c r="T21" s="3" t="s">
        <v>0</v>
      </c>
      <c r="U21" s="4">
        <f>M21</f>
        <v>246</v>
      </c>
      <c r="V21" s="3" t="s">
        <v>1</v>
      </c>
      <c r="W21" s="6"/>
      <c r="X21" s="7"/>
      <c r="Y21" s="7"/>
      <c r="Z21" s="8" t="s">
        <v>4</v>
      </c>
      <c r="AA21" s="36">
        <f>I21+K21+M21</f>
        <v>636</v>
      </c>
      <c r="AB21" s="37"/>
    </row>
    <row r="22" spans="1:28" ht="6.75" customHeight="1">
      <c r="A22" s="9"/>
      <c r="B22" s="10"/>
      <c r="C22" s="10"/>
      <c r="D22" s="10"/>
      <c r="E22" s="10"/>
      <c r="F22" s="13"/>
      <c r="G22" s="12"/>
      <c r="I22" s="9"/>
      <c r="J22" s="10"/>
      <c r="K22" s="10"/>
      <c r="L22" s="10"/>
      <c r="M22" s="10"/>
      <c r="N22" s="13"/>
      <c r="O22" s="12"/>
      <c r="P22" s="14"/>
      <c r="Q22" s="9"/>
      <c r="R22" s="10"/>
      <c r="S22" s="10"/>
      <c r="T22" s="10"/>
      <c r="U22" s="10"/>
      <c r="V22" s="13"/>
      <c r="W22" s="12"/>
      <c r="X22" s="14"/>
      <c r="Y22" s="14"/>
      <c r="Z22" s="38" t="str">
        <f>A27</f>
        <v>Série 456/3</v>
      </c>
      <c r="AA22" s="15"/>
      <c r="AB22" s="16"/>
    </row>
    <row r="23" spans="1:28" ht="18">
      <c r="A23" s="17"/>
      <c r="B23" s="18"/>
      <c r="C23" s="19">
        <f ca="1">_XLL.ALEA.ENTRE.BORNES(25,999)</f>
        <v>140</v>
      </c>
      <c r="D23" s="18" t="s">
        <v>0</v>
      </c>
      <c r="E23" s="19">
        <f ca="1">_XLL.ALEA.ENTRE.BORNES(25,999)</f>
        <v>215</v>
      </c>
      <c r="F23" s="22" t="s">
        <v>1</v>
      </c>
      <c r="G23" s="21"/>
      <c r="I23" s="17"/>
      <c r="J23" s="18"/>
      <c r="K23" s="19">
        <f>C23</f>
        <v>140</v>
      </c>
      <c r="L23" s="18" t="s">
        <v>0</v>
      </c>
      <c r="M23" s="19">
        <f>E23</f>
        <v>215</v>
      </c>
      <c r="N23" s="22" t="s">
        <v>1</v>
      </c>
      <c r="O23" s="21"/>
      <c r="P23" s="7"/>
      <c r="Q23" s="17"/>
      <c r="R23" s="18"/>
      <c r="S23" s="19">
        <f>K23</f>
        <v>140</v>
      </c>
      <c r="T23" s="18" t="s">
        <v>0</v>
      </c>
      <c r="U23" s="19">
        <f>M23</f>
        <v>215</v>
      </c>
      <c r="V23" s="22" t="s">
        <v>1</v>
      </c>
      <c r="W23" s="21"/>
      <c r="X23" s="7"/>
      <c r="Y23" s="7"/>
      <c r="Z23" s="39"/>
      <c r="AA23" s="40">
        <f>I23+K23+M23</f>
        <v>355</v>
      </c>
      <c r="AB23" s="41"/>
    </row>
    <row r="24" spans="1:28" ht="6.75" customHeight="1">
      <c r="A24" s="9"/>
      <c r="B24" s="10"/>
      <c r="C24" s="10"/>
      <c r="D24" s="10"/>
      <c r="E24" s="10"/>
      <c r="F24" s="13"/>
      <c r="G24" s="12"/>
      <c r="I24" s="9"/>
      <c r="J24" s="10"/>
      <c r="K24" s="10"/>
      <c r="L24" s="10"/>
      <c r="M24" s="10"/>
      <c r="N24" s="13"/>
      <c r="O24" s="12"/>
      <c r="P24" s="14"/>
      <c r="Q24" s="9"/>
      <c r="R24" s="10"/>
      <c r="S24" s="10"/>
      <c r="T24" s="10"/>
      <c r="U24" s="10"/>
      <c r="V24" s="13"/>
      <c r="W24" s="12"/>
      <c r="X24" s="14"/>
      <c r="Y24" s="14"/>
      <c r="Z24" s="9"/>
      <c r="AA24" s="15"/>
      <c r="AB24" s="16"/>
    </row>
    <row r="25" spans="1:28" ht="18">
      <c r="A25" s="45" t="s">
        <v>4</v>
      </c>
      <c r="B25" s="46"/>
      <c r="C25" s="19">
        <f ca="1">_XLL.ALEA.ENTRE.BORNES(25,999)</f>
        <v>431</v>
      </c>
      <c r="D25" s="18" t="s">
        <v>0</v>
      </c>
      <c r="E25" s="19">
        <f ca="1">_XLL.ALEA.ENTRE.BORNES(25,499)</f>
        <v>183</v>
      </c>
      <c r="F25" s="22" t="s">
        <v>1</v>
      </c>
      <c r="G25" s="12"/>
      <c r="I25" s="45" t="s">
        <v>4</v>
      </c>
      <c r="J25" s="46"/>
      <c r="K25" s="22">
        <f>C25</f>
        <v>431</v>
      </c>
      <c r="L25" s="22" t="s">
        <v>0</v>
      </c>
      <c r="M25" s="22">
        <f>E25</f>
        <v>183</v>
      </c>
      <c r="N25" s="22" t="s">
        <v>1</v>
      </c>
      <c r="O25" s="12"/>
      <c r="P25" s="14"/>
      <c r="Q25" s="45" t="s">
        <v>4</v>
      </c>
      <c r="R25" s="46"/>
      <c r="S25" s="22">
        <f>K25</f>
        <v>431</v>
      </c>
      <c r="T25" s="22" t="s">
        <v>0</v>
      </c>
      <c r="U25" s="22">
        <f>M25</f>
        <v>183</v>
      </c>
      <c r="V25" s="22" t="s">
        <v>1</v>
      </c>
      <c r="W25" s="12"/>
      <c r="X25" s="14"/>
      <c r="Y25" s="14"/>
      <c r="Z25" s="9"/>
      <c r="AA25" s="40">
        <f>K25+M25</f>
        <v>614</v>
      </c>
      <c r="AB25" s="41"/>
    </row>
    <row r="26" spans="1:28" ht="6.75" customHeight="1">
      <c r="A26" s="47"/>
      <c r="B26" s="48"/>
      <c r="C26" s="10"/>
      <c r="D26" s="10"/>
      <c r="E26" s="10"/>
      <c r="F26" s="13"/>
      <c r="G26" s="12"/>
      <c r="I26" s="47"/>
      <c r="J26" s="48"/>
      <c r="K26" s="10"/>
      <c r="L26" s="10"/>
      <c r="M26" s="10"/>
      <c r="N26" s="13"/>
      <c r="O26" s="12"/>
      <c r="P26" s="14"/>
      <c r="Q26" s="47"/>
      <c r="R26" s="48"/>
      <c r="S26" s="10"/>
      <c r="T26" s="10"/>
      <c r="U26" s="10"/>
      <c r="V26" s="13"/>
      <c r="W26" s="12"/>
      <c r="X26" s="14"/>
      <c r="Y26" s="14"/>
      <c r="Z26" s="9"/>
      <c r="AA26" s="15"/>
      <c r="AB26" s="23"/>
    </row>
    <row r="27" spans="1:28" ht="18">
      <c r="A27" s="49" t="str">
        <f>M2&amp;"/3"</f>
        <v>Série 456/3</v>
      </c>
      <c r="B27" s="50"/>
      <c r="C27" s="31">
        <f ca="1">_XLL.ALEA.ENTRE.BORNES(25,999)</f>
        <v>345</v>
      </c>
      <c r="D27" s="32" t="s">
        <v>0</v>
      </c>
      <c r="E27" s="31">
        <f ca="1">_XLL.ALEA.ENTRE.BORNES(25,499)</f>
        <v>107</v>
      </c>
      <c r="F27" s="24" t="s">
        <v>1</v>
      </c>
      <c r="G27" s="26"/>
      <c r="I27" s="49" t="str">
        <f>A27</f>
        <v>Série 456/3</v>
      </c>
      <c r="J27" s="50"/>
      <c r="K27" s="24">
        <f>C27</f>
        <v>345</v>
      </c>
      <c r="L27" s="24" t="s">
        <v>0</v>
      </c>
      <c r="M27" s="24">
        <f>E27</f>
        <v>107</v>
      </c>
      <c r="N27" s="24" t="s">
        <v>1</v>
      </c>
      <c r="O27" s="26"/>
      <c r="P27" s="14"/>
      <c r="Q27" s="49" t="str">
        <f>I27</f>
        <v>Série 456/3</v>
      </c>
      <c r="R27" s="50"/>
      <c r="S27" s="24">
        <f>K27</f>
        <v>345</v>
      </c>
      <c r="T27" s="24" t="s">
        <v>0</v>
      </c>
      <c r="U27" s="24">
        <f>M27</f>
        <v>107</v>
      </c>
      <c r="V27" s="24" t="s">
        <v>1</v>
      </c>
      <c r="W27" s="26"/>
      <c r="X27" s="14"/>
      <c r="Y27" s="14"/>
      <c r="Z27" s="27"/>
      <c r="AA27" s="42">
        <f>K27+M27</f>
        <v>452</v>
      </c>
      <c r="AB27" s="43"/>
    </row>
    <row r="28" ht="13.5" customHeight="1"/>
    <row r="29" spans="1:28" ht="18">
      <c r="A29" s="29"/>
      <c r="B29" s="3"/>
      <c r="C29" s="4">
        <f ca="1">_XLL.ALEA.ENTRE.BORNES(25,999)</f>
        <v>981</v>
      </c>
      <c r="D29" s="30" t="s">
        <v>0</v>
      </c>
      <c r="E29" s="4">
        <f ca="1">_XLL.ALEA.ENTRE.BORNES(25,999)</f>
        <v>475</v>
      </c>
      <c r="F29" s="3" t="s">
        <v>1</v>
      </c>
      <c r="G29" s="6"/>
      <c r="I29" s="2"/>
      <c r="J29" s="3"/>
      <c r="K29" s="4">
        <f>C29</f>
        <v>981</v>
      </c>
      <c r="L29" s="3" t="s">
        <v>0</v>
      </c>
      <c r="M29" s="4">
        <f>E29</f>
        <v>475</v>
      </c>
      <c r="N29" s="3" t="s">
        <v>1</v>
      </c>
      <c r="O29" s="6"/>
      <c r="P29" s="7"/>
      <c r="Q29" s="2"/>
      <c r="R29" s="3"/>
      <c r="S29" s="4">
        <f>K29</f>
        <v>981</v>
      </c>
      <c r="T29" s="3" t="s">
        <v>0</v>
      </c>
      <c r="U29" s="4">
        <f>M29</f>
        <v>475</v>
      </c>
      <c r="V29" s="3" t="s">
        <v>1</v>
      </c>
      <c r="W29" s="6"/>
      <c r="X29" s="7"/>
      <c r="Y29" s="7"/>
      <c r="Z29" s="8" t="s">
        <v>4</v>
      </c>
      <c r="AA29" s="36">
        <f>I29+K29+M29</f>
        <v>1456</v>
      </c>
      <c r="AB29" s="37"/>
    </row>
    <row r="30" spans="1:28" ht="6.75" customHeight="1">
      <c r="A30" s="10"/>
      <c r="B30" s="10"/>
      <c r="C30" s="10"/>
      <c r="D30" s="10"/>
      <c r="E30" s="10"/>
      <c r="F30" s="13"/>
      <c r="G30" s="12"/>
      <c r="I30" s="9"/>
      <c r="J30" s="10"/>
      <c r="K30" s="10"/>
      <c r="L30" s="10"/>
      <c r="M30" s="10"/>
      <c r="N30" s="13"/>
      <c r="O30" s="12"/>
      <c r="P30" s="14"/>
      <c r="Q30" s="9"/>
      <c r="R30" s="10"/>
      <c r="S30" s="10"/>
      <c r="T30" s="10"/>
      <c r="U30" s="10"/>
      <c r="V30" s="13"/>
      <c r="W30" s="12"/>
      <c r="X30" s="14"/>
      <c r="Y30" s="14"/>
      <c r="Z30" s="38" t="str">
        <f>A35</f>
        <v>Série 456/4</v>
      </c>
      <c r="AA30" s="15"/>
      <c r="AB30" s="16"/>
    </row>
    <row r="31" spans="1:28" ht="18">
      <c r="A31" s="19">
        <f ca="1">_XLL.ALEA.ENTRE.BORNES(25,499)</f>
        <v>311</v>
      </c>
      <c r="B31" s="18" t="s">
        <v>0</v>
      </c>
      <c r="C31" s="19">
        <f ca="1">_XLL.ALEA.ENTRE.BORNES(25,499)</f>
        <v>350</v>
      </c>
      <c r="D31" s="18" t="s">
        <v>0</v>
      </c>
      <c r="E31" s="19">
        <f ca="1">_XLL.ALEA.ENTRE.BORNES(25,99)</f>
        <v>35</v>
      </c>
      <c r="F31" s="22" t="s">
        <v>1</v>
      </c>
      <c r="G31" s="21"/>
      <c r="I31" s="17">
        <f>A31</f>
        <v>311</v>
      </c>
      <c r="J31" s="18" t="s">
        <v>0</v>
      </c>
      <c r="K31" s="19">
        <f>C31</f>
        <v>350</v>
      </c>
      <c r="L31" s="18" t="s">
        <v>0</v>
      </c>
      <c r="M31" s="19">
        <f>E31</f>
        <v>35</v>
      </c>
      <c r="N31" s="22" t="s">
        <v>1</v>
      </c>
      <c r="O31" s="21"/>
      <c r="P31" s="7"/>
      <c r="Q31" s="17">
        <f>I31</f>
        <v>311</v>
      </c>
      <c r="R31" s="18" t="s">
        <v>0</v>
      </c>
      <c r="S31" s="19">
        <f>K31</f>
        <v>350</v>
      </c>
      <c r="T31" s="18" t="s">
        <v>0</v>
      </c>
      <c r="U31" s="19">
        <f>M31</f>
        <v>35</v>
      </c>
      <c r="V31" s="22" t="s">
        <v>1</v>
      </c>
      <c r="W31" s="21"/>
      <c r="X31" s="7"/>
      <c r="Y31" s="7"/>
      <c r="Z31" s="39"/>
      <c r="AA31" s="40">
        <f>I31+K31+M31</f>
        <v>696</v>
      </c>
      <c r="AB31" s="41"/>
    </row>
    <row r="32" spans="1:28" ht="6.75" customHeight="1">
      <c r="A32" s="9"/>
      <c r="B32" s="10"/>
      <c r="C32" s="10"/>
      <c r="D32" s="10"/>
      <c r="E32" s="10"/>
      <c r="F32" s="13"/>
      <c r="G32" s="12"/>
      <c r="I32" s="9"/>
      <c r="J32" s="10"/>
      <c r="K32" s="10"/>
      <c r="L32" s="10"/>
      <c r="M32" s="10"/>
      <c r="N32" s="13"/>
      <c r="O32" s="12"/>
      <c r="P32" s="14"/>
      <c r="Q32" s="9"/>
      <c r="R32" s="10"/>
      <c r="S32" s="10"/>
      <c r="T32" s="10"/>
      <c r="U32" s="10"/>
      <c r="V32" s="13"/>
      <c r="W32" s="12"/>
      <c r="X32" s="14"/>
      <c r="Y32" s="14"/>
      <c r="Z32" s="9"/>
      <c r="AA32" s="15"/>
      <c r="AB32" s="16"/>
    </row>
    <row r="33" spans="1:28" ht="18">
      <c r="A33" s="45" t="s">
        <v>4</v>
      </c>
      <c r="B33" s="46"/>
      <c r="C33" s="19">
        <f ca="1">_XLL.ALEA.ENTRE.BORNES(25,999)</f>
        <v>327</v>
      </c>
      <c r="D33" s="18" t="s">
        <v>0</v>
      </c>
      <c r="E33" s="19">
        <f ca="1">_XLL.ALEA.ENTRE.BORNES(25,499)</f>
        <v>165</v>
      </c>
      <c r="F33" s="22" t="s">
        <v>1</v>
      </c>
      <c r="G33" s="12"/>
      <c r="I33" s="45" t="s">
        <v>4</v>
      </c>
      <c r="J33" s="46"/>
      <c r="K33" s="22">
        <f>C33</f>
        <v>327</v>
      </c>
      <c r="L33" s="22" t="s">
        <v>0</v>
      </c>
      <c r="M33" s="22">
        <f>E33</f>
        <v>165</v>
      </c>
      <c r="N33" s="22" t="s">
        <v>1</v>
      </c>
      <c r="O33" s="12"/>
      <c r="P33" s="14"/>
      <c r="Q33" s="45" t="s">
        <v>4</v>
      </c>
      <c r="R33" s="46"/>
      <c r="S33" s="22">
        <f>K33</f>
        <v>327</v>
      </c>
      <c r="T33" s="22" t="s">
        <v>0</v>
      </c>
      <c r="U33" s="22">
        <f>M33</f>
        <v>165</v>
      </c>
      <c r="V33" s="22" t="s">
        <v>1</v>
      </c>
      <c r="W33" s="12"/>
      <c r="X33" s="14"/>
      <c r="Y33" s="14"/>
      <c r="Z33" s="9"/>
      <c r="AA33" s="40">
        <f>K33+M33</f>
        <v>492</v>
      </c>
      <c r="AB33" s="41"/>
    </row>
    <row r="34" spans="1:28" ht="6.75" customHeight="1">
      <c r="A34" s="47"/>
      <c r="B34" s="48"/>
      <c r="C34" s="10"/>
      <c r="D34" s="10"/>
      <c r="E34" s="10"/>
      <c r="F34" s="13"/>
      <c r="G34" s="12"/>
      <c r="I34" s="47"/>
      <c r="J34" s="48"/>
      <c r="K34" s="10"/>
      <c r="L34" s="10"/>
      <c r="M34" s="10"/>
      <c r="N34" s="13"/>
      <c r="O34" s="12"/>
      <c r="P34" s="14"/>
      <c r="Q34" s="47"/>
      <c r="R34" s="48"/>
      <c r="S34" s="10"/>
      <c r="T34" s="10"/>
      <c r="U34" s="10"/>
      <c r="V34" s="13"/>
      <c r="W34" s="12"/>
      <c r="X34" s="14"/>
      <c r="Y34" s="14"/>
      <c r="Z34" s="9"/>
      <c r="AA34" s="15"/>
      <c r="AB34" s="23"/>
    </row>
    <row r="35" spans="1:28" ht="18">
      <c r="A35" s="49" t="str">
        <f>M2&amp;"/4"</f>
        <v>Série 456/4</v>
      </c>
      <c r="B35" s="50"/>
      <c r="C35" s="31">
        <f ca="1">_XLL.ALEA.ENTRE.BORNES(25,999)</f>
        <v>955</v>
      </c>
      <c r="D35" s="32" t="s">
        <v>0</v>
      </c>
      <c r="E35" s="31">
        <f ca="1">_XLL.ALEA.ENTRE.BORNES(25,499)</f>
        <v>87</v>
      </c>
      <c r="F35" s="24" t="s">
        <v>1</v>
      </c>
      <c r="G35" s="26"/>
      <c r="I35" s="49" t="str">
        <f>A35</f>
        <v>Série 456/4</v>
      </c>
      <c r="J35" s="50"/>
      <c r="K35" s="24">
        <f>C35</f>
        <v>955</v>
      </c>
      <c r="L35" s="24" t="s">
        <v>0</v>
      </c>
      <c r="M35" s="24">
        <f>E35</f>
        <v>87</v>
      </c>
      <c r="N35" s="24" t="s">
        <v>1</v>
      </c>
      <c r="O35" s="26"/>
      <c r="P35" s="14"/>
      <c r="Q35" s="49" t="str">
        <f>I35</f>
        <v>Série 456/4</v>
      </c>
      <c r="R35" s="50"/>
      <c r="S35" s="24">
        <f>K35</f>
        <v>955</v>
      </c>
      <c r="T35" s="24" t="s">
        <v>0</v>
      </c>
      <c r="U35" s="24">
        <f>M35</f>
        <v>87</v>
      </c>
      <c r="V35" s="24" t="s">
        <v>1</v>
      </c>
      <c r="W35" s="26"/>
      <c r="X35" s="14"/>
      <c r="Y35" s="14"/>
      <c r="Z35" s="27"/>
      <c r="AA35" s="42">
        <f>K35+M35</f>
        <v>1042</v>
      </c>
      <c r="AB35" s="43"/>
    </row>
    <row r="37" spans="1:28" ht="18">
      <c r="A37" s="4">
        <f ca="1">_XLL.ALEA.ENTRE.BORNES(25,499)</f>
        <v>265</v>
      </c>
      <c r="B37" s="30" t="s">
        <v>0</v>
      </c>
      <c r="C37" s="4">
        <f ca="1">_XLL.ALEA.ENTRE.BORNES(25,99)</f>
        <v>75</v>
      </c>
      <c r="D37" s="30" t="s">
        <v>0</v>
      </c>
      <c r="E37" s="4">
        <f ca="1">_XLL.ALEA.ENTRE.BORNES(25,499)</f>
        <v>329</v>
      </c>
      <c r="F37" s="5" t="s">
        <v>1</v>
      </c>
      <c r="G37" s="6"/>
      <c r="I37" s="2">
        <f>A37</f>
        <v>265</v>
      </c>
      <c r="J37" s="3" t="s">
        <v>0</v>
      </c>
      <c r="K37" s="4">
        <f>C37</f>
        <v>75</v>
      </c>
      <c r="L37" s="3" t="s">
        <v>0</v>
      </c>
      <c r="M37" s="4">
        <f>E37</f>
        <v>329</v>
      </c>
      <c r="N37" s="3" t="s">
        <v>1</v>
      </c>
      <c r="O37" s="6"/>
      <c r="P37" s="7"/>
      <c r="Q37" s="2">
        <f>I37</f>
        <v>265</v>
      </c>
      <c r="R37" s="3" t="s">
        <v>0</v>
      </c>
      <c r="S37" s="4">
        <f>K37</f>
        <v>75</v>
      </c>
      <c r="T37" s="3" t="s">
        <v>0</v>
      </c>
      <c r="U37" s="4">
        <f>M37</f>
        <v>329</v>
      </c>
      <c r="V37" s="3" t="s">
        <v>1</v>
      </c>
      <c r="W37" s="6"/>
      <c r="X37" s="7"/>
      <c r="Y37" s="7"/>
      <c r="Z37" s="8" t="s">
        <v>4</v>
      </c>
      <c r="AA37" s="36">
        <f>I37+K37+M37</f>
        <v>669</v>
      </c>
      <c r="AB37" s="37"/>
    </row>
    <row r="38" spans="1:28" ht="6" customHeight="1">
      <c r="A38" s="9"/>
      <c r="B38" s="10"/>
      <c r="C38" s="10"/>
      <c r="D38" s="10"/>
      <c r="E38" s="10"/>
      <c r="F38" s="11"/>
      <c r="G38" s="12"/>
      <c r="I38" s="9"/>
      <c r="J38" s="10"/>
      <c r="K38" s="10"/>
      <c r="L38" s="10"/>
      <c r="M38" s="10"/>
      <c r="N38" s="13"/>
      <c r="O38" s="12"/>
      <c r="P38" s="14"/>
      <c r="Q38" s="9"/>
      <c r="R38" s="10"/>
      <c r="S38" s="10"/>
      <c r="T38" s="10"/>
      <c r="U38" s="10"/>
      <c r="V38" s="13"/>
      <c r="W38" s="12"/>
      <c r="X38" s="14"/>
      <c r="Y38" s="14"/>
      <c r="Z38" s="38" t="str">
        <f>A43</f>
        <v>Série 456/5</v>
      </c>
      <c r="AA38" s="15"/>
      <c r="AB38" s="16"/>
    </row>
    <row r="39" spans="1:28" ht="18">
      <c r="A39" s="17"/>
      <c r="B39" s="18"/>
      <c r="C39" s="19">
        <f ca="1">_XLL.ALEA.ENTRE.BORNES(25,999)</f>
        <v>852</v>
      </c>
      <c r="D39" s="18" t="s">
        <v>0</v>
      </c>
      <c r="E39" s="19">
        <f ca="1">_XLL.ALEA.ENTRE.BORNES(25,999)</f>
        <v>686</v>
      </c>
      <c r="F39" s="20" t="s">
        <v>1</v>
      </c>
      <c r="G39" s="21"/>
      <c r="I39" s="17"/>
      <c r="J39" s="18"/>
      <c r="K39" s="19">
        <f>C39</f>
        <v>852</v>
      </c>
      <c r="L39" s="18" t="s">
        <v>0</v>
      </c>
      <c r="M39" s="19">
        <f>E39</f>
        <v>686</v>
      </c>
      <c r="N39" s="22" t="s">
        <v>1</v>
      </c>
      <c r="O39" s="21"/>
      <c r="P39" s="7"/>
      <c r="Q39" s="17"/>
      <c r="R39" s="18"/>
      <c r="S39" s="19">
        <f>K39</f>
        <v>852</v>
      </c>
      <c r="T39" s="18" t="s">
        <v>0</v>
      </c>
      <c r="U39" s="19">
        <f>M39</f>
        <v>686</v>
      </c>
      <c r="V39" s="22" t="s">
        <v>1</v>
      </c>
      <c r="W39" s="21"/>
      <c r="X39" s="7"/>
      <c r="Z39" s="39"/>
      <c r="AA39" s="40">
        <f>I39+K39+M39</f>
        <v>1538</v>
      </c>
      <c r="AB39" s="41"/>
    </row>
    <row r="40" spans="1:28" ht="6" customHeight="1">
      <c r="A40" s="9"/>
      <c r="B40" s="10"/>
      <c r="C40" s="10"/>
      <c r="D40" s="10"/>
      <c r="E40" s="10"/>
      <c r="F40" s="11"/>
      <c r="G40" s="12"/>
      <c r="I40" s="9"/>
      <c r="J40" s="10"/>
      <c r="K40" s="10"/>
      <c r="L40" s="10"/>
      <c r="M40" s="10"/>
      <c r="N40" s="13"/>
      <c r="O40" s="12"/>
      <c r="P40" s="14"/>
      <c r="Q40" s="9"/>
      <c r="R40" s="10"/>
      <c r="S40" s="10"/>
      <c r="T40" s="10"/>
      <c r="U40" s="10"/>
      <c r="V40" s="13"/>
      <c r="W40" s="12"/>
      <c r="X40" s="14"/>
      <c r="Y40" s="14"/>
      <c r="Z40" s="9"/>
      <c r="AA40" s="15"/>
      <c r="AB40" s="16"/>
    </row>
    <row r="41" spans="1:28" ht="18">
      <c r="A41" s="45" t="s">
        <v>4</v>
      </c>
      <c r="B41" s="46"/>
      <c r="C41" s="19">
        <f ca="1">_XLL.ALEA.ENTRE.BORNES(25,999)</f>
        <v>324</v>
      </c>
      <c r="D41" s="18" t="s">
        <v>0</v>
      </c>
      <c r="E41" s="19">
        <f ca="1">_XLL.ALEA.ENTRE.BORNES(25,499)</f>
        <v>364</v>
      </c>
      <c r="F41" s="20" t="s">
        <v>1</v>
      </c>
      <c r="G41" s="12"/>
      <c r="I41" s="45" t="str">
        <f>A41</f>
        <v>CE2</v>
      </c>
      <c r="J41" s="46"/>
      <c r="K41" s="22">
        <f>C41</f>
        <v>324</v>
      </c>
      <c r="L41" s="22" t="s">
        <v>0</v>
      </c>
      <c r="M41" s="22">
        <f>E41</f>
        <v>364</v>
      </c>
      <c r="N41" s="22" t="s">
        <v>1</v>
      </c>
      <c r="O41" s="12"/>
      <c r="P41" s="14"/>
      <c r="Q41" s="45" t="str">
        <f>I41</f>
        <v>CE2</v>
      </c>
      <c r="R41" s="46"/>
      <c r="S41" s="22">
        <f>K41</f>
        <v>324</v>
      </c>
      <c r="T41" s="22" t="s">
        <v>0</v>
      </c>
      <c r="U41" s="22">
        <f>M41</f>
        <v>364</v>
      </c>
      <c r="V41" s="22" t="s">
        <v>1</v>
      </c>
      <c r="W41" s="12"/>
      <c r="X41" s="14"/>
      <c r="Y41" s="14"/>
      <c r="Z41" s="9"/>
      <c r="AA41" s="40">
        <f>K41+M41</f>
        <v>688</v>
      </c>
      <c r="AB41" s="41"/>
    </row>
    <row r="42" spans="1:28" ht="6.75" customHeight="1">
      <c r="A42" s="47"/>
      <c r="B42" s="48"/>
      <c r="C42" s="10"/>
      <c r="D42" s="10"/>
      <c r="E42" s="10"/>
      <c r="F42" s="11"/>
      <c r="G42" s="12"/>
      <c r="I42" s="47"/>
      <c r="J42" s="48"/>
      <c r="K42" s="10"/>
      <c r="L42" s="10"/>
      <c r="M42" s="10"/>
      <c r="N42" s="13"/>
      <c r="O42" s="12"/>
      <c r="P42" s="14"/>
      <c r="Q42" s="47"/>
      <c r="R42" s="48"/>
      <c r="S42" s="10"/>
      <c r="T42" s="10"/>
      <c r="U42" s="10"/>
      <c r="V42" s="13"/>
      <c r="W42" s="12"/>
      <c r="X42" s="14"/>
      <c r="Y42" s="14"/>
      <c r="Z42" s="9"/>
      <c r="AA42" s="15"/>
      <c r="AB42" s="23"/>
    </row>
    <row r="43" spans="1:28" ht="18">
      <c r="A43" s="49" t="str">
        <f>M2&amp;"/5"</f>
        <v>Série 456/5</v>
      </c>
      <c r="B43" s="50"/>
      <c r="C43" s="31">
        <f ca="1">_XLL.ALEA.ENTRE.BORNES(25,999)</f>
        <v>397</v>
      </c>
      <c r="D43" s="32" t="s">
        <v>0</v>
      </c>
      <c r="E43" s="31">
        <f ca="1">_XLL.ALEA.ENTRE.BORNES(25,499)</f>
        <v>101</v>
      </c>
      <c r="F43" s="25" t="s">
        <v>1</v>
      </c>
      <c r="G43" s="26"/>
      <c r="I43" s="49" t="str">
        <f>A43</f>
        <v>Série 456/5</v>
      </c>
      <c r="J43" s="50"/>
      <c r="K43" s="24">
        <f>C43</f>
        <v>397</v>
      </c>
      <c r="L43" s="24" t="s">
        <v>0</v>
      </c>
      <c r="M43" s="24">
        <f>E43</f>
        <v>101</v>
      </c>
      <c r="N43" s="24" t="s">
        <v>1</v>
      </c>
      <c r="O43" s="26"/>
      <c r="P43" s="14"/>
      <c r="Q43" s="49" t="str">
        <f>I43</f>
        <v>Série 456/5</v>
      </c>
      <c r="R43" s="50"/>
      <c r="S43" s="24">
        <f>K43</f>
        <v>397</v>
      </c>
      <c r="T43" s="24" t="s">
        <v>0</v>
      </c>
      <c r="U43" s="24">
        <f>M43</f>
        <v>101</v>
      </c>
      <c r="V43" s="24" t="s">
        <v>1</v>
      </c>
      <c r="W43" s="26"/>
      <c r="X43" s="14"/>
      <c r="Y43" s="7"/>
      <c r="Z43" s="27"/>
      <c r="AA43" s="42">
        <f>K43+M43</f>
        <v>498</v>
      </c>
      <c r="AB43" s="43"/>
    </row>
  </sheetData>
  <sheetProtection/>
  <mergeCells count="59">
    <mergeCell ref="A41:B42"/>
    <mergeCell ref="I41:J42"/>
    <mergeCell ref="I17:J18"/>
    <mergeCell ref="A17:B18"/>
    <mergeCell ref="A27:B27"/>
    <mergeCell ref="A25:B26"/>
    <mergeCell ref="Q17:R18"/>
    <mergeCell ref="Q19:R19"/>
    <mergeCell ref="Q25:R26"/>
    <mergeCell ref="A9:B10"/>
    <mergeCell ref="I9:J10"/>
    <mergeCell ref="A33:B34"/>
    <mergeCell ref="I33:J34"/>
    <mergeCell ref="A43:B43"/>
    <mergeCell ref="A35:B35"/>
    <mergeCell ref="I11:J11"/>
    <mergeCell ref="I19:J19"/>
    <mergeCell ref="I27:J27"/>
    <mergeCell ref="I35:J35"/>
    <mergeCell ref="I43:J43"/>
    <mergeCell ref="I25:J26"/>
    <mergeCell ref="A11:B11"/>
    <mergeCell ref="A19:B19"/>
    <mergeCell ref="AA35:AB35"/>
    <mergeCell ref="Z30:Z31"/>
    <mergeCell ref="AA33:AB33"/>
    <mergeCell ref="AA25:AB25"/>
    <mergeCell ref="AA29:AB29"/>
    <mergeCell ref="AA23:AB23"/>
    <mergeCell ref="Z22:Z23"/>
    <mergeCell ref="C2:K2"/>
    <mergeCell ref="Z2:AB2"/>
    <mergeCell ref="AA5:AB5"/>
    <mergeCell ref="AA7:AB7"/>
    <mergeCell ref="Z6:Z7"/>
    <mergeCell ref="Z14:Z15"/>
    <mergeCell ref="M2:O2"/>
    <mergeCell ref="Q9:R10"/>
    <mergeCell ref="Q11:R11"/>
    <mergeCell ref="AA43:AB43"/>
    <mergeCell ref="Z3:AB3"/>
    <mergeCell ref="Q41:R42"/>
    <mergeCell ref="Q43:R43"/>
    <mergeCell ref="Q27:R27"/>
    <mergeCell ref="Q33:R34"/>
    <mergeCell ref="Q35:R35"/>
    <mergeCell ref="AA9:AB9"/>
    <mergeCell ref="AA31:AB31"/>
    <mergeCell ref="AA19:AB19"/>
    <mergeCell ref="AA37:AB37"/>
    <mergeCell ref="Z38:Z39"/>
    <mergeCell ref="AA39:AB39"/>
    <mergeCell ref="AA41:AB41"/>
    <mergeCell ref="AA11:AB11"/>
    <mergeCell ref="AA13:AB13"/>
    <mergeCell ref="AA15:AB15"/>
    <mergeCell ref="AA21:AB21"/>
    <mergeCell ref="AA17:AB17"/>
    <mergeCell ref="AA27:AB27"/>
  </mergeCells>
  <printOptions/>
  <pageMargins left="0.23622047244094488" right="0.23622047244094488" top="0.3937007874015748" bottom="0.5511811023622047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43"/>
  <sheetViews>
    <sheetView zoomScalePageLayoutView="0" workbookViewId="0" topLeftCell="A14">
      <selection activeCell="I45" sqref="A1:IV16384"/>
    </sheetView>
  </sheetViews>
  <sheetFormatPr defaultColWidth="11.421875" defaultRowHeight="15"/>
  <cols>
    <col min="1" max="1" width="7.140625" style="0" customWidth="1"/>
    <col min="2" max="2" width="2.8515625" style="0" customWidth="1"/>
    <col min="3" max="3" width="7.421875" style="0" customWidth="1"/>
    <col min="4" max="4" width="2.8515625" style="0" customWidth="1"/>
    <col min="5" max="5" width="7.140625" style="0" customWidth="1"/>
    <col min="6" max="6" width="2.8515625" style="0" customWidth="1"/>
    <col min="7" max="7" width="8.57421875" style="0" customWidth="1"/>
    <col min="8" max="9" width="7.140625" style="0" customWidth="1"/>
    <col min="10" max="10" width="2.8515625" style="0" customWidth="1"/>
    <col min="11" max="11" width="7.421875" style="0" customWidth="1"/>
    <col min="12" max="12" width="2.8515625" style="0" customWidth="1"/>
    <col min="13" max="13" width="7.140625" style="0" customWidth="1"/>
    <col min="14" max="14" width="2.8515625" style="0" customWidth="1"/>
    <col min="15" max="15" width="8.57421875" style="0" customWidth="1"/>
    <col min="16" max="17" width="7.140625" style="0" customWidth="1"/>
    <col min="18" max="18" width="2.8515625" style="0" customWidth="1"/>
    <col min="19" max="19" width="7.421875" style="0" customWidth="1"/>
    <col min="20" max="20" width="2.8515625" style="0" customWidth="1"/>
    <col min="21" max="21" width="7.140625" style="0" customWidth="1"/>
    <col min="22" max="22" width="2.8515625" style="0" customWidth="1"/>
    <col min="23" max="24" width="8.57421875" style="0" customWidth="1"/>
    <col min="25" max="25" width="15.8515625" style="0" customWidth="1"/>
    <col min="28" max="28" width="6.7109375" style="0" customWidth="1"/>
    <col min="29" max="29" width="3.57421875" style="0" customWidth="1"/>
    <col min="30" max="30" width="11.8515625" style="0" customWidth="1"/>
  </cols>
  <sheetData>
    <row r="1" ht="2.25" customHeight="1" thickBot="1"/>
    <row r="2" spans="3:30" ht="18.75" thickBot="1">
      <c r="C2" s="51" t="s">
        <v>3</v>
      </c>
      <c r="D2" s="52"/>
      <c r="E2" s="52"/>
      <c r="F2" s="52"/>
      <c r="G2" s="52"/>
      <c r="H2" s="52"/>
      <c r="I2" s="52"/>
      <c r="J2" s="52"/>
      <c r="K2" s="53"/>
      <c r="M2" s="57" t="str">
        <f ca="1">"Série "&amp;INT(RAND()*999)+1</f>
        <v>Série 816</v>
      </c>
      <c r="N2" s="58"/>
      <c r="O2" s="59"/>
      <c r="P2" s="28"/>
      <c r="Q2" s="28"/>
      <c r="R2" s="28"/>
      <c r="S2" s="28"/>
      <c r="T2" s="28"/>
      <c r="U2" s="28"/>
      <c r="V2" s="28"/>
      <c r="W2" s="28"/>
      <c r="X2" s="28"/>
      <c r="Z2" s="54" t="s">
        <v>3</v>
      </c>
      <c r="AA2" s="55"/>
      <c r="AB2" s="56"/>
      <c r="AD2" s="1" t="str">
        <f>M2</f>
        <v>Série 816</v>
      </c>
    </row>
    <row r="3" spans="26:28" ht="6.75" customHeight="1">
      <c r="Z3" s="44"/>
      <c r="AA3" s="44"/>
      <c r="AB3" s="44"/>
    </row>
    <row r="4" ht="15" hidden="1"/>
    <row r="5" spans="1:28" ht="18">
      <c r="A5" s="4">
        <f ca="1">_XLL.ALEA.ENTRE.BORNES(25,499)</f>
        <v>470</v>
      </c>
      <c r="B5" s="30" t="s">
        <v>0</v>
      </c>
      <c r="C5" s="4">
        <f ca="1">_XLL.ALEA.ENTRE.BORNES(25,99)</f>
        <v>48</v>
      </c>
      <c r="D5" s="30" t="s">
        <v>0</v>
      </c>
      <c r="E5" s="4">
        <f ca="1">_XLL.ALEA.ENTRE.BORNES(25,499)</f>
        <v>242</v>
      </c>
      <c r="F5" s="5" t="s">
        <v>1</v>
      </c>
      <c r="G5" s="6"/>
      <c r="I5" s="2">
        <f>A5</f>
        <v>470</v>
      </c>
      <c r="J5" s="3" t="s">
        <v>0</v>
      </c>
      <c r="K5" s="4">
        <f>C5</f>
        <v>48</v>
      </c>
      <c r="L5" s="3" t="s">
        <v>0</v>
      </c>
      <c r="M5" s="4">
        <f>E5</f>
        <v>242</v>
      </c>
      <c r="N5" s="3" t="s">
        <v>1</v>
      </c>
      <c r="O5" s="6"/>
      <c r="P5" s="7"/>
      <c r="Q5" s="2">
        <f>I5</f>
        <v>470</v>
      </c>
      <c r="R5" s="3" t="s">
        <v>0</v>
      </c>
      <c r="S5" s="4">
        <f>K5</f>
        <v>48</v>
      </c>
      <c r="T5" s="3" t="s">
        <v>0</v>
      </c>
      <c r="U5" s="4">
        <f>M5</f>
        <v>242</v>
      </c>
      <c r="V5" s="3" t="s">
        <v>1</v>
      </c>
      <c r="W5" s="6"/>
      <c r="X5" s="7"/>
      <c r="Y5" s="7"/>
      <c r="Z5" s="8" t="s">
        <v>4</v>
      </c>
      <c r="AA5" s="36">
        <f>I5+K5+M5</f>
        <v>760</v>
      </c>
      <c r="AB5" s="37"/>
    </row>
    <row r="6" spans="1:28" ht="6.75" customHeight="1">
      <c r="A6" s="9"/>
      <c r="B6" s="10"/>
      <c r="C6" s="10"/>
      <c r="D6" s="10"/>
      <c r="E6" s="10"/>
      <c r="F6" s="11"/>
      <c r="G6" s="12"/>
      <c r="I6" s="9"/>
      <c r="J6" s="10"/>
      <c r="K6" s="10"/>
      <c r="L6" s="10"/>
      <c r="M6" s="10"/>
      <c r="N6" s="13"/>
      <c r="O6" s="12"/>
      <c r="P6" s="14"/>
      <c r="Q6" s="9"/>
      <c r="R6" s="10"/>
      <c r="S6" s="10"/>
      <c r="T6" s="10"/>
      <c r="U6" s="10"/>
      <c r="V6" s="13"/>
      <c r="W6" s="12"/>
      <c r="X6" s="14"/>
      <c r="Y6" s="14"/>
      <c r="Z6" s="38" t="str">
        <f>A11</f>
        <v>Série 816/1</v>
      </c>
      <c r="AA6" s="15"/>
      <c r="AB6" s="16"/>
    </row>
    <row r="7" spans="1:28" ht="18">
      <c r="A7" s="17"/>
      <c r="B7" s="18"/>
      <c r="C7" s="19">
        <f ca="1">_XLL.ALEA.ENTRE.BORNES(25,999)</f>
        <v>797</v>
      </c>
      <c r="D7" s="18" t="s">
        <v>0</v>
      </c>
      <c r="E7" s="19">
        <f ca="1">_XLL.ALEA.ENTRE.BORNES(25,999)</f>
        <v>646</v>
      </c>
      <c r="F7" s="20" t="s">
        <v>1</v>
      </c>
      <c r="G7" s="21"/>
      <c r="I7" s="17"/>
      <c r="J7" s="18"/>
      <c r="K7" s="19">
        <f>C7</f>
        <v>797</v>
      </c>
      <c r="L7" s="18" t="s">
        <v>0</v>
      </c>
      <c r="M7" s="19">
        <f>E7</f>
        <v>646</v>
      </c>
      <c r="N7" s="22" t="s">
        <v>1</v>
      </c>
      <c r="O7" s="21"/>
      <c r="P7" s="7"/>
      <c r="Q7" s="17"/>
      <c r="R7" s="18"/>
      <c r="S7" s="19">
        <f>K7</f>
        <v>797</v>
      </c>
      <c r="T7" s="18" t="s">
        <v>0</v>
      </c>
      <c r="U7" s="19">
        <f>M7</f>
        <v>646</v>
      </c>
      <c r="V7" s="22" t="s">
        <v>1</v>
      </c>
      <c r="W7" s="21"/>
      <c r="X7" s="7"/>
      <c r="Y7" s="7"/>
      <c r="Z7" s="39"/>
      <c r="AA7" s="40">
        <f>I7+K7+M7</f>
        <v>1443</v>
      </c>
      <c r="AB7" s="41"/>
    </row>
    <row r="8" spans="1:28" ht="6.75" customHeight="1">
      <c r="A8" s="9"/>
      <c r="B8" s="10"/>
      <c r="C8" s="10"/>
      <c r="D8" s="10"/>
      <c r="E8" s="10"/>
      <c r="F8" s="11"/>
      <c r="G8" s="12"/>
      <c r="I8" s="9"/>
      <c r="J8" s="10"/>
      <c r="K8" s="10"/>
      <c r="L8" s="10"/>
      <c r="M8" s="10"/>
      <c r="N8" s="13"/>
      <c r="O8" s="12"/>
      <c r="P8" s="14"/>
      <c r="Q8" s="9"/>
      <c r="R8" s="10"/>
      <c r="S8" s="10"/>
      <c r="T8" s="10"/>
      <c r="U8" s="10"/>
      <c r="V8" s="13"/>
      <c r="W8" s="12"/>
      <c r="X8" s="14"/>
      <c r="Y8" s="14"/>
      <c r="Z8" s="9"/>
      <c r="AA8" s="15"/>
      <c r="AB8" s="16"/>
    </row>
    <row r="9" spans="1:28" ht="18">
      <c r="A9" s="45" t="s">
        <v>4</v>
      </c>
      <c r="B9" s="46"/>
      <c r="C9" s="19">
        <f>G9+E9</f>
        <v>392</v>
      </c>
      <c r="D9" s="22" t="s">
        <v>2</v>
      </c>
      <c r="E9" s="19">
        <f ca="1">_XLL.ALEA.ENTRE.BORNES(25,299)</f>
        <v>154</v>
      </c>
      <c r="F9" s="20" t="s">
        <v>1</v>
      </c>
      <c r="G9" s="33">
        <f ca="1">_XLL.ALEA.ENTRE.BORNES(25,799)</f>
        <v>238</v>
      </c>
      <c r="I9" s="45" t="str">
        <f>A9</f>
        <v>CE2</v>
      </c>
      <c r="J9" s="46"/>
      <c r="K9" s="22">
        <f>C9</f>
        <v>392</v>
      </c>
      <c r="L9" s="22" t="s">
        <v>2</v>
      </c>
      <c r="M9" s="22">
        <f>E9</f>
        <v>154</v>
      </c>
      <c r="N9" s="22" t="s">
        <v>1</v>
      </c>
      <c r="O9" s="12"/>
      <c r="P9" s="14"/>
      <c r="Q9" s="45" t="str">
        <f>I9</f>
        <v>CE2</v>
      </c>
      <c r="R9" s="46"/>
      <c r="S9" s="22">
        <f>K9</f>
        <v>392</v>
      </c>
      <c r="T9" s="22" t="s">
        <v>2</v>
      </c>
      <c r="U9" s="22">
        <f>M9</f>
        <v>154</v>
      </c>
      <c r="V9" s="22" t="s">
        <v>1</v>
      </c>
      <c r="W9" s="12"/>
      <c r="X9" s="14"/>
      <c r="Y9" s="14"/>
      <c r="Z9" s="9"/>
      <c r="AA9" s="40">
        <f>G9</f>
        <v>238</v>
      </c>
      <c r="AB9" s="41"/>
    </row>
    <row r="10" spans="1:28" ht="6.75" customHeight="1">
      <c r="A10" s="47"/>
      <c r="B10" s="48"/>
      <c r="C10" s="10"/>
      <c r="D10" s="13"/>
      <c r="E10" s="10"/>
      <c r="F10" s="11"/>
      <c r="G10" s="12"/>
      <c r="I10" s="47"/>
      <c r="J10" s="48"/>
      <c r="K10" s="10"/>
      <c r="L10" s="10"/>
      <c r="M10" s="10"/>
      <c r="N10" s="13"/>
      <c r="O10" s="12"/>
      <c r="P10" s="14"/>
      <c r="Q10" s="47"/>
      <c r="R10" s="48"/>
      <c r="S10" s="10"/>
      <c r="T10" s="10"/>
      <c r="U10" s="10"/>
      <c r="V10" s="13"/>
      <c r="W10" s="12"/>
      <c r="X10" s="14"/>
      <c r="Y10" s="14"/>
      <c r="Z10" s="9"/>
      <c r="AA10" s="15"/>
      <c r="AB10" s="23"/>
    </row>
    <row r="11" spans="1:28" ht="18">
      <c r="A11" s="49" t="str">
        <f>M2&amp;"/1"</f>
        <v>Série 816/1</v>
      </c>
      <c r="B11" s="50"/>
      <c r="C11" s="34">
        <f>G11+E11</f>
        <v>338</v>
      </c>
      <c r="D11" s="24" t="s">
        <v>2</v>
      </c>
      <c r="E11" s="31">
        <f ca="1">_XLL.ALEA.ENTRE.BORNES(25,299)</f>
        <v>134</v>
      </c>
      <c r="F11" s="25" t="s">
        <v>1</v>
      </c>
      <c r="G11" s="35">
        <f ca="1">_XLL.ALEA.ENTRE.BORNES(25,799)</f>
        <v>204</v>
      </c>
      <c r="I11" s="49" t="str">
        <f>A11</f>
        <v>Série 816/1</v>
      </c>
      <c r="J11" s="50"/>
      <c r="K11" s="24">
        <f>C11</f>
        <v>338</v>
      </c>
      <c r="L11" s="24" t="s">
        <v>2</v>
      </c>
      <c r="M11" s="24">
        <f>E11</f>
        <v>134</v>
      </c>
      <c r="N11" s="24" t="s">
        <v>1</v>
      </c>
      <c r="O11" s="26"/>
      <c r="P11" s="14"/>
      <c r="Q11" s="49" t="str">
        <f>I11</f>
        <v>Série 816/1</v>
      </c>
      <c r="R11" s="50"/>
      <c r="S11" s="24">
        <f>K11</f>
        <v>338</v>
      </c>
      <c r="T11" s="24" t="s">
        <v>2</v>
      </c>
      <c r="U11" s="24">
        <f>M11</f>
        <v>134</v>
      </c>
      <c r="V11" s="24" t="s">
        <v>1</v>
      </c>
      <c r="W11" s="26"/>
      <c r="X11" s="14"/>
      <c r="Y11" s="14"/>
      <c r="Z11" s="27"/>
      <c r="AA11" s="42">
        <f>G11</f>
        <v>204</v>
      </c>
      <c r="AB11" s="43"/>
    </row>
    <row r="13" spans="1:28" ht="18">
      <c r="A13" s="29"/>
      <c r="B13" s="3"/>
      <c r="C13" s="4">
        <f ca="1">_XLL.ALEA.ENTRE.BORNES(25,999)</f>
        <v>574</v>
      </c>
      <c r="D13" s="30" t="s">
        <v>0</v>
      </c>
      <c r="E13" s="4">
        <f ca="1">_XLL.ALEA.ENTRE.BORNES(25,999)</f>
        <v>157</v>
      </c>
      <c r="F13" s="5" t="s">
        <v>1</v>
      </c>
      <c r="G13" s="6"/>
      <c r="I13" s="2"/>
      <c r="J13" s="3"/>
      <c r="K13" s="4">
        <f>C13</f>
        <v>574</v>
      </c>
      <c r="L13" s="3" t="s">
        <v>0</v>
      </c>
      <c r="M13" s="4">
        <f>E13</f>
        <v>157</v>
      </c>
      <c r="N13" s="5" t="s">
        <v>1</v>
      </c>
      <c r="O13" s="6"/>
      <c r="P13" s="7"/>
      <c r="Q13" s="2"/>
      <c r="R13" s="3"/>
      <c r="S13" s="4">
        <f>K13</f>
        <v>574</v>
      </c>
      <c r="T13" s="3" t="s">
        <v>0</v>
      </c>
      <c r="U13" s="4">
        <f>M13</f>
        <v>157</v>
      </c>
      <c r="V13" s="5" t="s">
        <v>1</v>
      </c>
      <c r="W13" s="6"/>
      <c r="X13" s="7"/>
      <c r="Y13" s="7"/>
      <c r="Z13" s="8" t="s">
        <v>4</v>
      </c>
      <c r="AA13" s="36">
        <f>I13+K13+M13</f>
        <v>731</v>
      </c>
      <c r="AB13" s="37"/>
    </row>
    <row r="14" spans="1:28" ht="6.75" customHeight="1">
      <c r="A14" s="10"/>
      <c r="B14" s="10"/>
      <c r="C14" s="10"/>
      <c r="D14" s="10"/>
      <c r="E14" s="10"/>
      <c r="F14" s="11"/>
      <c r="G14" s="12"/>
      <c r="I14" s="9"/>
      <c r="J14" s="10"/>
      <c r="K14" s="10"/>
      <c r="L14" s="10"/>
      <c r="M14" s="10"/>
      <c r="N14" s="11"/>
      <c r="O14" s="12"/>
      <c r="P14" s="14"/>
      <c r="Q14" s="9"/>
      <c r="R14" s="10"/>
      <c r="S14" s="10"/>
      <c r="T14" s="10"/>
      <c r="U14" s="10"/>
      <c r="V14" s="11"/>
      <c r="W14" s="12"/>
      <c r="X14" s="14"/>
      <c r="Y14" s="14"/>
      <c r="Z14" s="38" t="str">
        <f>A19</f>
        <v>Série 816/2</v>
      </c>
      <c r="AA14" s="15"/>
      <c r="AB14" s="16"/>
    </row>
    <row r="15" spans="1:28" ht="18">
      <c r="A15" s="19">
        <f ca="1">_XLL.ALEA.ENTRE.BORNES(25,499)</f>
        <v>284</v>
      </c>
      <c r="B15" s="18" t="s">
        <v>0</v>
      </c>
      <c r="C15" s="19">
        <f ca="1">_XLL.ALEA.ENTRE.BORNES(25,499)</f>
        <v>130</v>
      </c>
      <c r="D15" s="18" t="s">
        <v>0</v>
      </c>
      <c r="E15" s="19">
        <f ca="1">_XLL.ALEA.ENTRE.BORNES(25,99)</f>
        <v>35</v>
      </c>
      <c r="F15" s="20" t="s">
        <v>1</v>
      </c>
      <c r="G15" s="21"/>
      <c r="I15" s="17">
        <f>A15</f>
        <v>284</v>
      </c>
      <c r="J15" s="18" t="s">
        <v>0</v>
      </c>
      <c r="K15" s="19">
        <f>C15</f>
        <v>130</v>
      </c>
      <c r="L15" s="18" t="s">
        <v>0</v>
      </c>
      <c r="M15" s="19">
        <f>E15</f>
        <v>35</v>
      </c>
      <c r="N15" s="20" t="s">
        <v>1</v>
      </c>
      <c r="O15" s="21"/>
      <c r="P15" s="7"/>
      <c r="Q15" s="17">
        <f>I15</f>
        <v>284</v>
      </c>
      <c r="R15" s="18" t="s">
        <v>0</v>
      </c>
      <c r="S15" s="19">
        <f>K15</f>
        <v>130</v>
      </c>
      <c r="T15" s="18" t="s">
        <v>0</v>
      </c>
      <c r="U15" s="19">
        <f>M15</f>
        <v>35</v>
      </c>
      <c r="V15" s="20" t="s">
        <v>1</v>
      </c>
      <c r="W15" s="21"/>
      <c r="X15" s="7"/>
      <c r="Y15" s="7"/>
      <c r="Z15" s="39"/>
      <c r="AA15" s="40">
        <f>I15+K15+M15</f>
        <v>449</v>
      </c>
      <c r="AB15" s="41"/>
    </row>
    <row r="16" spans="1:28" ht="6.75" customHeight="1">
      <c r="A16" s="9"/>
      <c r="B16" s="10"/>
      <c r="C16" s="10"/>
      <c r="D16" s="10"/>
      <c r="E16" s="10"/>
      <c r="F16" s="11"/>
      <c r="G16" s="12"/>
      <c r="I16" s="9"/>
      <c r="J16" s="10"/>
      <c r="K16" s="10"/>
      <c r="L16" s="10"/>
      <c r="M16" s="10"/>
      <c r="N16" s="11"/>
      <c r="O16" s="12"/>
      <c r="P16" s="14"/>
      <c r="Q16" s="9"/>
      <c r="R16" s="10"/>
      <c r="S16" s="10"/>
      <c r="T16" s="10"/>
      <c r="U16" s="10"/>
      <c r="V16" s="11"/>
      <c r="W16" s="12"/>
      <c r="X16" s="14"/>
      <c r="Y16" s="14"/>
      <c r="Z16" s="9"/>
      <c r="AA16" s="15"/>
      <c r="AB16" s="16"/>
    </row>
    <row r="17" spans="1:28" ht="18">
      <c r="A17" s="45" t="s">
        <v>4</v>
      </c>
      <c r="B17" s="46"/>
      <c r="C17" s="19">
        <f>G17+E17</f>
        <v>471</v>
      </c>
      <c r="D17" s="22" t="s">
        <v>2</v>
      </c>
      <c r="E17" s="19">
        <f ca="1">_XLL.ALEA.ENTRE.BORNES(25,299)</f>
        <v>177</v>
      </c>
      <c r="F17" s="20" t="s">
        <v>1</v>
      </c>
      <c r="G17" s="33">
        <f ca="1">_XLL.ALEA.ENTRE.BORNES(25,799)</f>
        <v>294</v>
      </c>
      <c r="I17" s="45" t="s">
        <v>4</v>
      </c>
      <c r="J17" s="46"/>
      <c r="K17" s="22">
        <f>C17</f>
        <v>471</v>
      </c>
      <c r="L17" s="22" t="s">
        <v>2</v>
      </c>
      <c r="M17" s="22">
        <f>E17</f>
        <v>177</v>
      </c>
      <c r="N17" s="20" t="s">
        <v>1</v>
      </c>
      <c r="O17" s="12"/>
      <c r="P17" s="14"/>
      <c r="Q17" s="45" t="s">
        <v>4</v>
      </c>
      <c r="R17" s="46"/>
      <c r="S17" s="22">
        <f>K17</f>
        <v>471</v>
      </c>
      <c r="T17" s="22" t="s">
        <v>2</v>
      </c>
      <c r="U17" s="22">
        <f>M17</f>
        <v>177</v>
      </c>
      <c r="V17" s="20" t="s">
        <v>1</v>
      </c>
      <c r="W17" s="12"/>
      <c r="X17" s="14"/>
      <c r="Y17" s="14"/>
      <c r="Z17" s="9"/>
      <c r="AA17" s="40">
        <f>G17</f>
        <v>294</v>
      </c>
      <c r="AB17" s="41"/>
    </row>
    <row r="18" spans="1:28" ht="6.75" customHeight="1">
      <c r="A18" s="47"/>
      <c r="B18" s="48"/>
      <c r="C18" s="10"/>
      <c r="D18" s="13"/>
      <c r="E18" s="10"/>
      <c r="F18" s="11"/>
      <c r="G18" s="12"/>
      <c r="I18" s="47"/>
      <c r="J18" s="48"/>
      <c r="K18" s="10"/>
      <c r="L18" s="10"/>
      <c r="M18" s="10"/>
      <c r="N18" s="11"/>
      <c r="O18" s="12"/>
      <c r="P18" s="14"/>
      <c r="Q18" s="47"/>
      <c r="R18" s="48"/>
      <c r="S18" s="10"/>
      <c r="T18" s="10"/>
      <c r="U18" s="10"/>
      <c r="V18" s="11"/>
      <c r="W18" s="12"/>
      <c r="X18" s="14"/>
      <c r="Y18" s="14"/>
      <c r="Z18" s="9"/>
      <c r="AA18" s="15"/>
      <c r="AB18" s="23"/>
    </row>
    <row r="19" spans="1:28" ht="18">
      <c r="A19" s="49" t="str">
        <f>M2&amp;"/2"</f>
        <v>Série 816/2</v>
      </c>
      <c r="B19" s="50"/>
      <c r="C19" s="34">
        <f>G19+E19</f>
        <v>170</v>
      </c>
      <c r="D19" s="24" t="s">
        <v>2</v>
      </c>
      <c r="E19" s="31">
        <f ca="1">_XLL.ALEA.ENTRE.BORNES(25,299)</f>
        <v>125</v>
      </c>
      <c r="F19" s="25" t="s">
        <v>1</v>
      </c>
      <c r="G19" s="35">
        <f ca="1">_XLL.ALEA.ENTRE.BORNES(25,799)</f>
        <v>45</v>
      </c>
      <c r="I19" s="49" t="str">
        <f>A19</f>
        <v>Série 816/2</v>
      </c>
      <c r="J19" s="50"/>
      <c r="K19" s="24">
        <f>C19</f>
        <v>170</v>
      </c>
      <c r="L19" s="24" t="s">
        <v>2</v>
      </c>
      <c r="M19" s="24">
        <f>E19</f>
        <v>125</v>
      </c>
      <c r="N19" s="25" t="s">
        <v>1</v>
      </c>
      <c r="O19" s="26"/>
      <c r="P19" s="14"/>
      <c r="Q19" s="49" t="str">
        <f>I19</f>
        <v>Série 816/2</v>
      </c>
      <c r="R19" s="50"/>
      <c r="S19" s="24">
        <f>K19</f>
        <v>170</v>
      </c>
      <c r="T19" s="24" t="s">
        <v>2</v>
      </c>
      <c r="U19" s="24">
        <f>M19</f>
        <v>125</v>
      </c>
      <c r="V19" s="25" t="s">
        <v>1</v>
      </c>
      <c r="W19" s="26"/>
      <c r="X19" s="14"/>
      <c r="Y19" s="14"/>
      <c r="Z19" s="27"/>
      <c r="AA19" s="42">
        <f>G19</f>
        <v>45</v>
      </c>
      <c r="AB19" s="43"/>
    </row>
    <row r="20" ht="13.5" customHeight="1"/>
    <row r="21" spans="1:28" ht="18">
      <c r="A21" s="4">
        <f ca="1">_XLL.ALEA.ENTRE.BORNES(25,499)</f>
        <v>383</v>
      </c>
      <c r="B21" s="30" t="s">
        <v>0</v>
      </c>
      <c r="C21" s="4">
        <f ca="1">_XLL.ALEA.ENTRE.BORNES(25,99)</f>
        <v>66</v>
      </c>
      <c r="D21" s="30" t="s">
        <v>0</v>
      </c>
      <c r="E21" s="4">
        <f ca="1">_XLL.ALEA.ENTRE.BORNES(25,499)</f>
        <v>108</v>
      </c>
      <c r="F21" s="3" t="s">
        <v>1</v>
      </c>
      <c r="G21" s="6"/>
      <c r="I21" s="2">
        <f>A21</f>
        <v>383</v>
      </c>
      <c r="J21" s="3" t="s">
        <v>0</v>
      </c>
      <c r="K21" s="4">
        <f>C21</f>
        <v>66</v>
      </c>
      <c r="L21" s="3" t="s">
        <v>0</v>
      </c>
      <c r="M21" s="4">
        <f>E21</f>
        <v>108</v>
      </c>
      <c r="N21" s="3" t="s">
        <v>1</v>
      </c>
      <c r="O21" s="6"/>
      <c r="P21" s="7"/>
      <c r="Q21" s="2">
        <f>I21</f>
        <v>383</v>
      </c>
      <c r="R21" s="3" t="s">
        <v>0</v>
      </c>
      <c r="S21" s="4">
        <f>K21</f>
        <v>66</v>
      </c>
      <c r="T21" s="3" t="s">
        <v>0</v>
      </c>
      <c r="U21" s="4">
        <f>M21</f>
        <v>108</v>
      </c>
      <c r="V21" s="3" t="s">
        <v>1</v>
      </c>
      <c r="W21" s="6"/>
      <c r="X21" s="7"/>
      <c r="Y21" s="7"/>
      <c r="Z21" s="8" t="s">
        <v>4</v>
      </c>
      <c r="AA21" s="36">
        <f>I21+K21+M21</f>
        <v>557</v>
      </c>
      <c r="AB21" s="37"/>
    </row>
    <row r="22" spans="1:28" ht="6.75" customHeight="1">
      <c r="A22" s="9"/>
      <c r="B22" s="10"/>
      <c r="C22" s="10"/>
      <c r="D22" s="10"/>
      <c r="E22" s="10"/>
      <c r="F22" s="13"/>
      <c r="G22" s="12"/>
      <c r="I22" s="9"/>
      <c r="J22" s="10"/>
      <c r="K22" s="10"/>
      <c r="L22" s="10"/>
      <c r="M22" s="10"/>
      <c r="N22" s="13"/>
      <c r="O22" s="12"/>
      <c r="P22" s="14"/>
      <c r="Q22" s="9"/>
      <c r="R22" s="10"/>
      <c r="S22" s="10"/>
      <c r="T22" s="10"/>
      <c r="U22" s="10"/>
      <c r="V22" s="13"/>
      <c r="W22" s="12"/>
      <c r="X22" s="14"/>
      <c r="Y22" s="14"/>
      <c r="Z22" s="38" t="str">
        <f>A27</f>
        <v>Série 816/3</v>
      </c>
      <c r="AA22" s="15"/>
      <c r="AB22" s="16"/>
    </row>
    <row r="23" spans="1:28" ht="18">
      <c r="A23" s="17"/>
      <c r="B23" s="18"/>
      <c r="C23" s="19">
        <f ca="1">_XLL.ALEA.ENTRE.BORNES(25,999)</f>
        <v>777</v>
      </c>
      <c r="D23" s="18" t="s">
        <v>0</v>
      </c>
      <c r="E23" s="19">
        <f ca="1">_XLL.ALEA.ENTRE.BORNES(25,999)</f>
        <v>129</v>
      </c>
      <c r="F23" s="22" t="s">
        <v>1</v>
      </c>
      <c r="G23" s="21"/>
      <c r="I23" s="17"/>
      <c r="J23" s="18"/>
      <c r="K23" s="19">
        <f>C23</f>
        <v>777</v>
      </c>
      <c r="L23" s="18" t="s">
        <v>0</v>
      </c>
      <c r="M23" s="19">
        <f>E23</f>
        <v>129</v>
      </c>
      <c r="N23" s="22" t="s">
        <v>1</v>
      </c>
      <c r="O23" s="21"/>
      <c r="P23" s="7"/>
      <c r="Q23" s="17"/>
      <c r="R23" s="18"/>
      <c r="S23" s="19">
        <f>K23</f>
        <v>777</v>
      </c>
      <c r="T23" s="18" t="s">
        <v>0</v>
      </c>
      <c r="U23" s="19">
        <f>M23</f>
        <v>129</v>
      </c>
      <c r="V23" s="22" t="s">
        <v>1</v>
      </c>
      <c r="W23" s="21"/>
      <c r="X23" s="7"/>
      <c r="Y23" s="7"/>
      <c r="Z23" s="39"/>
      <c r="AA23" s="40">
        <f>I23+K23+M23</f>
        <v>906</v>
      </c>
      <c r="AB23" s="41"/>
    </row>
    <row r="24" spans="1:28" ht="6.75" customHeight="1">
      <c r="A24" s="9"/>
      <c r="B24" s="10"/>
      <c r="C24" s="10"/>
      <c r="D24" s="10"/>
      <c r="E24" s="10"/>
      <c r="F24" s="13"/>
      <c r="G24" s="12"/>
      <c r="I24" s="9"/>
      <c r="J24" s="10"/>
      <c r="K24" s="10"/>
      <c r="L24" s="10"/>
      <c r="M24" s="10"/>
      <c r="N24" s="13"/>
      <c r="O24" s="12"/>
      <c r="P24" s="14"/>
      <c r="Q24" s="9"/>
      <c r="R24" s="10"/>
      <c r="S24" s="10"/>
      <c r="T24" s="10"/>
      <c r="U24" s="10"/>
      <c r="V24" s="13"/>
      <c r="W24" s="12"/>
      <c r="X24" s="14"/>
      <c r="Y24" s="14"/>
      <c r="Z24" s="9"/>
      <c r="AA24" s="15"/>
      <c r="AB24" s="16"/>
    </row>
    <row r="25" spans="1:28" ht="18">
      <c r="A25" s="45" t="s">
        <v>4</v>
      </c>
      <c r="B25" s="46"/>
      <c r="C25" s="19">
        <f>G25+E25</f>
        <v>136</v>
      </c>
      <c r="D25" s="22" t="s">
        <v>2</v>
      </c>
      <c r="E25" s="19">
        <f ca="1">_XLL.ALEA.ENTRE.BORNES(25,299)</f>
        <v>91</v>
      </c>
      <c r="F25" s="20" t="s">
        <v>1</v>
      </c>
      <c r="G25" s="33">
        <f ca="1">_XLL.ALEA.ENTRE.BORNES(25,799)</f>
        <v>45</v>
      </c>
      <c r="I25" s="45" t="s">
        <v>4</v>
      </c>
      <c r="J25" s="46"/>
      <c r="K25" s="22">
        <f>C25</f>
        <v>136</v>
      </c>
      <c r="L25" s="22" t="s">
        <v>2</v>
      </c>
      <c r="M25" s="22">
        <f>E25</f>
        <v>91</v>
      </c>
      <c r="N25" s="22" t="s">
        <v>1</v>
      </c>
      <c r="O25" s="12"/>
      <c r="P25" s="14"/>
      <c r="Q25" s="45" t="s">
        <v>4</v>
      </c>
      <c r="R25" s="46"/>
      <c r="S25" s="22">
        <f>K25</f>
        <v>136</v>
      </c>
      <c r="T25" s="22" t="s">
        <v>2</v>
      </c>
      <c r="U25" s="22">
        <f>M25</f>
        <v>91</v>
      </c>
      <c r="V25" s="22" t="s">
        <v>1</v>
      </c>
      <c r="W25" s="12"/>
      <c r="X25" s="14"/>
      <c r="Y25" s="14"/>
      <c r="Z25" s="9"/>
      <c r="AA25" s="40">
        <f>G25</f>
        <v>45</v>
      </c>
      <c r="AB25" s="41"/>
    </row>
    <row r="26" spans="1:28" ht="6.75" customHeight="1">
      <c r="A26" s="47"/>
      <c r="B26" s="48"/>
      <c r="C26" s="10"/>
      <c r="D26" s="13"/>
      <c r="E26" s="10"/>
      <c r="F26" s="11"/>
      <c r="G26" s="12"/>
      <c r="I26" s="47"/>
      <c r="J26" s="48"/>
      <c r="K26" s="10"/>
      <c r="L26" s="10"/>
      <c r="M26" s="10"/>
      <c r="N26" s="13"/>
      <c r="O26" s="12"/>
      <c r="P26" s="14"/>
      <c r="Q26" s="47"/>
      <c r="R26" s="48"/>
      <c r="S26" s="10"/>
      <c r="T26" s="10"/>
      <c r="U26" s="10"/>
      <c r="V26" s="13"/>
      <c r="W26" s="12"/>
      <c r="X26" s="14"/>
      <c r="Y26" s="14"/>
      <c r="Z26" s="9"/>
      <c r="AA26" s="15"/>
      <c r="AB26" s="23"/>
    </row>
    <row r="27" spans="1:28" ht="18">
      <c r="A27" s="49" t="str">
        <f>M2&amp;"/3"</f>
        <v>Série 816/3</v>
      </c>
      <c r="B27" s="50"/>
      <c r="C27" s="34">
        <f>G27+E27</f>
        <v>672</v>
      </c>
      <c r="D27" s="24" t="s">
        <v>2</v>
      </c>
      <c r="E27" s="31">
        <f ca="1">_XLL.ALEA.ENTRE.BORNES(25,299)</f>
        <v>297</v>
      </c>
      <c r="F27" s="25" t="s">
        <v>1</v>
      </c>
      <c r="G27" s="35">
        <f ca="1">_XLL.ALEA.ENTRE.BORNES(25,799)</f>
        <v>375</v>
      </c>
      <c r="I27" s="49" t="str">
        <f>A27</f>
        <v>Série 816/3</v>
      </c>
      <c r="J27" s="50"/>
      <c r="K27" s="24">
        <f>C27</f>
        <v>672</v>
      </c>
      <c r="L27" s="24" t="s">
        <v>2</v>
      </c>
      <c r="M27" s="24">
        <f>E27</f>
        <v>297</v>
      </c>
      <c r="N27" s="24" t="s">
        <v>1</v>
      </c>
      <c r="O27" s="26"/>
      <c r="P27" s="14"/>
      <c r="Q27" s="49" t="str">
        <f>I27</f>
        <v>Série 816/3</v>
      </c>
      <c r="R27" s="50"/>
      <c r="S27" s="24">
        <f>K27</f>
        <v>672</v>
      </c>
      <c r="T27" s="24" t="s">
        <v>2</v>
      </c>
      <c r="U27" s="24">
        <f>M27</f>
        <v>297</v>
      </c>
      <c r="V27" s="24" t="s">
        <v>1</v>
      </c>
      <c r="W27" s="26"/>
      <c r="X27" s="14"/>
      <c r="Y27" s="14"/>
      <c r="Z27" s="27"/>
      <c r="AA27" s="42">
        <f>G27</f>
        <v>375</v>
      </c>
      <c r="AB27" s="43"/>
    </row>
    <row r="28" ht="13.5" customHeight="1"/>
    <row r="29" spans="1:28" ht="18">
      <c r="A29" s="29"/>
      <c r="B29" s="3"/>
      <c r="C29" s="4">
        <f ca="1">_XLL.ALEA.ENTRE.BORNES(25,999)</f>
        <v>961</v>
      </c>
      <c r="D29" s="30" t="s">
        <v>0</v>
      </c>
      <c r="E29" s="4">
        <f ca="1">_XLL.ALEA.ENTRE.BORNES(25,999)</f>
        <v>191</v>
      </c>
      <c r="F29" s="3" t="s">
        <v>1</v>
      </c>
      <c r="G29" s="6"/>
      <c r="I29" s="2"/>
      <c r="J29" s="3"/>
      <c r="K29" s="4">
        <f>C29</f>
        <v>961</v>
      </c>
      <c r="L29" s="3" t="s">
        <v>0</v>
      </c>
      <c r="M29" s="4">
        <f>E29</f>
        <v>191</v>
      </c>
      <c r="N29" s="3" t="s">
        <v>1</v>
      </c>
      <c r="O29" s="6"/>
      <c r="P29" s="7"/>
      <c r="Q29" s="2"/>
      <c r="R29" s="3"/>
      <c r="S29" s="4">
        <f>K29</f>
        <v>961</v>
      </c>
      <c r="T29" s="3" t="s">
        <v>0</v>
      </c>
      <c r="U29" s="4">
        <f>M29</f>
        <v>191</v>
      </c>
      <c r="V29" s="3" t="s">
        <v>1</v>
      </c>
      <c r="W29" s="6"/>
      <c r="X29" s="7"/>
      <c r="Y29" s="7"/>
      <c r="Z29" s="8" t="s">
        <v>4</v>
      </c>
      <c r="AA29" s="36">
        <f>I29+K29+M29</f>
        <v>1152</v>
      </c>
      <c r="AB29" s="37"/>
    </row>
    <row r="30" spans="1:28" ht="6.75" customHeight="1">
      <c r="A30" s="10"/>
      <c r="B30" s="10"/>
      <c r="C30" s="10"/>
      <c r="D30" s="10"/>
      <c r="E30" s="10"/>
      <c r="F30" s="13"/>
      <c r="G30" s="12"/>
      <c r="I30" s="9"/>
      <c r="J30" s="10"/>
      <c r="K30" s="10"/>
      <c r="L30" s="10"/>
      <c r="M30" s="10"/>
      <c r="N30" s="13"/>
      <c r="O30" s="12"/>
      <c r="P30" s="14"/>
      <c r="Q30" s="9"/>
      <c r="R30" s="10"/>
      <c r="S30" s="10"/>
      <c r="T30" s="10"/>
      <c r="U30" s="10"/>
      <c r="V30" s="13"/>
      <c r="W30" s="12"/>
      <c r="X30" s="14"/>
      <c r="Y30" s="14"/>
      <c r="Z30" s="38" t="str">
        <f>A35</f>
        <v>Série 816/4</v>
      </c>
      <c r="AA30" s="15"/>
      <c r="AB30" s="16"/>
    </row>
    <row r="31" spans="1:28" ht="18">
      <c r="A31" s="19">
        <f ca="1">_XLL.ALEA.ENTRE.BORNES(25,499)</f>
        <v>183</v>
      </c>
      <c r="B31" s="18" t="s">
        <v>0</v>
      </c>
      <c r="C31" s="19">
        <f ca="1">_XLL.ALEA.ENTRE.BORNES(25,499)</f>
        <v>94</v>
      </c>
      <c r="D31" s="18" t="s">
        <v>0</v>
      </c>
      <c r="E31" s="19">
        <f ca="1">_XLL.ALEA.ENTRE.BORNES(25,99)</f>
        <v>94</v>
      </c>
      <c r="F31" s="22" t="s">
        <v>1</v>
      </c>
      <c r="G31" s="21"/>
      <c r="I31" s="17">
        <f>A31</f>
        <v>183</v>
      </c>
      <c r="J31" s="18" t="s">
        <v>0</v>
      </c>
      <c r="K31" s="19">
        <f>C31</f>
        <v>94</v>
      </c>
      <c r="L31" s="18" t="s">
        <v>0</v>
      </c>
      <c r="M31" s="19">
        <f>E31</f>
        <v>94</v>
      </c>
      <c r="N31" s="22" t="s">
        <v>1</v>
      </c>
      <c r="O31" s="21"/>
      <c r="P31" s="7"/>
      <c r="Q31" s="17">
        <f>I31</f>
        <v>183</v>
      </c>
      <c r="R31" s="18" t="s">
        <v>0</v>
      </c>
      <c r="S31" s="19">
        <f>K31</f>
        <v>94</v>
      </c>
      <c r="T31" s="18" t="s">
        <v>0</v>
      </c>
      <c r="U31" s="19">
        <f>M31</f>
        <v>94</v>
      </c>
      <c r="V31" s="22" t="s">
        <v>1</v>
      </c>
      <c r="W31" s="21"/>
      <c r="X31" s="7"/>
      <c r="Y31" s="7"/>
      <c r="Z31" s="39"/>
      <c r="AA31" s="40">
        <f>I31+K31+M31</f>
        <v>371</v>
      </c>
      <c r="AB31" s="41"/>
    </row>
    <row r="32" spans="1:28" ht="6.75" customHeight="1">
      <c r="A32" s="9"/>
      <c r="B32" s="10"/>
      <c r="C32" s="10"/>
      <c r="D32" s="10"/>
      <c r="E32" s="10"/>
      <c r="F32" s="13"/>
      <c r="G32" s="12"/>
      <c r="I32" s="9"/>
      <c r="J32" s="10"/>
      <c r="K32" s="10"/>
      <c r="L32" s="10"/>
      <c r="M32" s="10"/>
      <c r="N32" s="13"/>
      <c r="O32" s="12"/>
      <c r="P32" s="14"/>
      <c r="Q32" s="9"/>
      <c r="R32" s="10"/>
      <c r="S32" s="10"/>
      <c r="T32" s="10"/>
      <c r="U32" s="10"/>
      <c r="V32" s="13"/>
      <c r="W32" s="12"/>
      <c r="X32" s="14"/>
      <c r="Y32" s="14"/>
      <c r="Z32" s="9"/>
      <c r="AA32" s="15"/>
      <c r="AB32" s="16"/>
    </row>
    <row r="33" spans="1:28" ht="18">
      <c r="A33" s="45" t="s">
        <v>4</v>
      </c>
      <c r="B33" s="46"/>
      <c r="C33" s="19">
        <f>G33+E33</f>
        <v>747</v>
      </c>
      <c r="D33" s="22" t="s">
        <v>2</v>
      </c>
      <c r="E33" s="19">
        <f ca="1">_XLL.ALEA.ENTRE.BORNES(25,299)</f>
        <v>297</v>
      </c>
      <c r="F33" s="20" t="s">
        <v>1</v>
      </c>
      <c r="G33" s="33">
        <f ca="1">_XLL.ALEA.ENTRE.BORNES(25,799)</f>
        <v>450</v>
      </c>
      <c r="I33" s="45" t="s">
        <v>4</v>
      </c>
      <c r="J33" s="46"/>
      <c r="K33" s="22">
        <f>C33</f>
        <v>747</v>
      </c>
      <c r="L33" s="22" t="s">
        <v>2</v>
      </c>
      <c r="M33" s="22">
        <f>E33</f>
        <v>297</v>
      </c>
      <c r="N33" s="22" t="s">
        <v>1</v>
      </c>
      <c r="O33" s="12"/>
      <c r="P33" s="14"/>
      <c r="Q33" s="45" t="s">
        <v>4</v>
      </c>
      <c r="R33" s="46"/>
      <c r="S33" s="22">
        <f>K33</f>
        <v>747</v>
      </c>
      <c r="T33" s="22" t="s">
        <v>2</v>
      </c>
      <c r="U33" s="22">
        <f>M33</f>
        <v>297</v>
      </c>
      <c r="V33" s="22" t="s">
        <v>1</v>
      </c>
      <c r="W33" s="12"/>
      <c r="X33" s="14"/>
      <c r="Y33" s="14"/>
      <c r="Z33" s="9"/>
      <c r="AA33" s="40">
        <f>G33</f>
        <v>450</v>
      </c>
      <c r="AB33" s="41"/>
    </row>
    <row r="34" spans="1:28" ht="6.75" customHeight="1">
      <c r="A34" s="47"/>
      <c r="B34" s="48"/>
      <c r="C34" s="10"/>
      <c r="D34" s="13"/>
      <c r="E34" s="10"/>
      <c r="F34" s="11"/>
      <c r="G34" s="12"/>
      <c r="I34" s="47"/>
      <c r="J34" s="48"/>
      <c r="K34" s="10"/>
      <c r="L34" s="10"/>
      <c r="M34" s="10"/>
      <c r="N34" s="13"/>
      <c r="O34" s="12"/>
      <c r="P34" s="14"/>
      <c r="Q34" s="47"/>
      <c r="R34" s="48"/>
      <c r="S34" s="10"/>
      <c r="T34" s="10"/>
      <c r="U34" s="10"/>
      <c r="V34" s="13"/>
      <c r="W34" s="12"/>
      <c r="X34" s="14"/>
      <c r="Y34" s="14"/>
      <c r="Z34" s="9"/>
      <c r="AA34" s="15"/>
      <c r="AB34" s="23"/>
    </row>
    <row r="35" spans="1:28" ht="18">
      <c r="A35" s="49" t="str">
        <f>M2&amp;"/4"</f>
        <v>Série 816/4</v>
      </c>
      <c r="B35" s="50"/>
      <c r="C35" s="34">
        <f>G35+E35</f>
        <v>146</v>
      </c>
      <c r="D35" s="24" t="s">
        <v>2</v>
      </c>
      <c r="E35" s="31">
        <f ca="1">_XLL.ALEA.ENTRE.BORNES(25,299)</f>
        <v>91</v>
      </c>
      <c r="F35" s="25" t="s">
        <v>1</v>
      </c>
      <c r="G35" s="35">
        <f ca="1">_XLL.ALEA.ENTRE.BORNES(25,799)</f>
        <v>55</v>
      </c>
      <c r="I35" s="49" t="str">
        <f>A35</f>
        <v>Série 816/4</v>
      </c>
      <c r="J35" s="50"/>
      <c r="K35" s="24">
        <f>C35</f>
        <v>146</v>
      </c>
      <c r="L35" s="24" t="s">
        <v>2</v>
      </c>
      <c r="M35" s="24">
        <f>E35</f>
        <v>91</v>
      </c>
      <c r="N35" s="24" t="s">
        <v>1</v>
      </c>
      <c r="O35" s="26"/>
      <c r="P35" s="14"/>
      <c r="Q35" s="49" t="str">
        <f>I35</f>
        <v>Série 816/4</v>
      </c>
      <c r="R35" s="50"/>
      <c r="S35" s="24">
        <f>K35</f>
        <v>146</v>
      </c>
      <c r="T35" s="24" t="s">
        <v>2</v>
      </c>
      <c r="U35" s="24">
        <f>M35</f>
        <v>91</v>
      </c>
      <c r="V35" s="24" t="s">
        <v>1</v>
      </c>
      <c r="W35" s="26"/>
      <c r="X35" s="14"/>
      <c r="Y35" s="14"/>
      <c r="Z35" s="27"/>
      <c r="AA35" s="42">
        <f>G35</f>
        <v>55</v>
      </c>
      <c r="AB35" s="43"/>
    </row>
    <row r="37" spans="1:28" ht="18">
      <c r="A37" s="4">
        <f ca="1">_XLL.ALEA.ENTRE.BORNES(25,499)</f>
        <v>55</v>
      </c>
      <c r="B37" s="30" t="s">
        <v>0</v>
      </c>
      <c r="C37" s="4">
        <f ca="1">_XLL.ALEA.ENTRE.BORNES(25,99)</f>
        <v>79</v>
      </c>
      <c r="D37" s="30" t="s">
        <v>0</v>
      </c>
      <c r="E37" s="4">
        <f ca="1">_XLL.ALEA.ENTRE.BORNES(25,499)</f>
        <v>373</v>
      </c>
      <c r="F37" s="5" t="s">
        <v>1</v>
      </c>
      <c r="G37" s="6"/>
      <c r="I37" s="2">
        <f>A37</f>
        <v>55</v>
      </c>
      <c r="J37" s="3" t="s">
        <v>0</v>
      </c>
      <c r="K37" s="4">
        <f>C37</f>
        <v>79</v>
      </c>
      <c r="L37" s="3" t="s">
        <v>0</v>
      </c>
      <c r="M37" s="4">
        <f>E37</f>
        <v>373</v>
      </c>
      <c r="N37" s="3" t="s">
        <v>1</v>
      </c>
      <c r="O37" s="6"/>
      <c r="P37" s="7"/>
      <c r="Q37" s="2">
        <f>I37</f>
        <v>55</v>
      </c>
      <c r="R37" s="3" t="s">
        <v>0</v>
      </c>
      <c r="S37" s="4">
        <f>K37</f>
        <v>79</v>
      </c>
      <c r="T37" s="3" t="s">
        <v>0</v>
      </c>
      <c r="U37" s="4">
        <f>M37</f>
        <v>373</v>
      </c>
      <c r="V37" s="3" t="s">
        <v>1</v>
      </c>
      <c r="W37" s="6"/>
      <c r="X37" s="7"/>
      <c r="Y37" s="7"/>
      <c r="Z37" s="8" t="s">
        <v>4</v>
      </c>
      <c r="AA37" s="36">
        <f>I37+K37+M37</f>
        <v>507</v>
      </c>
      <c r="AB37" s="37"/>
    </row>
    <row r="38" spans="1:28" ht="6" customHeight="1">
      <c r="A38" s="9"/>
      <c r="B38" s="10"/>
      <c r="C38" s="10"/>
      <c r="D38" s="10"/>
      <c r="E38" s="10"/>
      <c r="F38" s="11"/>
      <c r="G38" s="12"/>
      <c r="I38" s="9"/>
      <c r="J38" s="10"/>
      <c r="K38" s="10"/>
      <c r="L38" s="10"/>
      <c r="M38" s="10"/>
      <c r="N38" s="13"/>
      <c r="O38" s="12"/>
      <c r="P38" s="14"/>
      <c r="Q38" s="9"/>
      <c r="R38" s="10"/>
      <c r="S38" s="10"/>
      <c r="T38" s="10"/>
      <c r="U38" s="10"/>
      <c r="V38" s="13"/>
      <c r="W38" s="12"/>
      <c r="X38" s="14"/>
      <c r="Y38" s="14"/>
      <c r="Z38" s="38" t="str">
        <f>A43</f>
        <v>Série 816/5</v>
      </c>
      <c r="AA38" s="15"/>
      <c r="AB38" s="16"/>
    </row>
    <row r="39" spans="1:28" ht="18">
      <c r="A39" s="17"/>
      <c r="B39" s="18"/>
      <c r="C39" s="19">
        <f ca="1">_XLL.ALEA.ENTRE.BORNES(25,999)</f>
        <v>894</v>
      </c>
      <c r="D39" s="18" t="s">
        <v>0</v>
      </c>
      <c r="E39" s="19">
        <f ca="1">_XLL.ALEA.ENTRE.BORNES(25,999)</f>
        <v>694</v>
      </c>
      <c r="F39" s="20" t="s">
        <v>1</v>
      </c>
      <c r="G39" s="21"/>
      <c r="I39" s="17"/>
      <c r="J39" s="18"/>
      <c r="K39" s="19">
        <f>C39</f>
        <v>894</v>
      </c>
      <c r="L39" s="18" t="s">
        <v>0</v>
      </c>
      <c r="M39" s="19">
        <f>E39</f>
        <v>694</v>
      </c>
      <c r="N39" s="22" t="s">
        <v>1</v>
      </c>
      <c r="O39" s="21"/>
      <c r="P39" s="7"/>
      <c r="Q39" s="17"/>
      <c r="R39" s="18"/>
      <c r="S39" s="19">
        <f>K39</f>
        <v>894</v>
      </c>
      <c r="T39" s="18" t="s">
        <v>0</v>
      </c>
      <c r="U39" s="19">
        <f>M39</f>
        <v>694</v>
      </c>
      <c r="V39" s="22" t="s">
        <v>1</v>
      </c>
      <c r="W39" s="21"/>
      <c r="X39" s="7"/>
      <c r="Z39" s="39"/>
      <c r="AA39" s="40">
        <f>I39+K39+M39</f>
        <v>1588</v>
      </c>
      <c r="AB39" s="41"/>
    </row>
    <row r="40" spans="1:28" ht="6" customHeight="1">
      <c r="A40" s="9"/>
      <c r="B40" s="10"/>
      <c r="C40" s="10"/>
      <c r="D40" s="10"/>
      <c r="E40" s="10"/>
      <c r="F40" s="11"/>
      <c r="G40" s="12"/>
      <c r="I40" s="9"/>
      <c r="J40" s="10"/>
      <c r="K40" s="10"/>
      <c r="L40" s="10"/>
      <c r="M40" s="10"/>
      <c r="N40" s="13"/>
      <c r="O40" s="12"/>
      <c r="P40" s="14"/>
      <c r="Q40" s="9"/>
      <c r="R40" s="10"/>
      <c r="S40" s="10"/>
      <c r="T40" s="10"/>
      <c r="U40" s="10"/>
      <c r="V40" s="13"/>
      <c r="W40" s="12"/>
      <c r="X40" s="14"/>
      <c r="Y40" s="14"/>
      <c r="Z40" s="9"/>
      <c r="AA40" s="15"/>
      <c r="AB40" s="16"/>
    </row>
    <row r="41" spans="1:28" ht="18">
      <c r="A41" s="45" t="s">
        <v>4</v>
      </c>
      <c r="B41" s="46"/>
      <c r="C41" s="19">
        <f>G41+E41</f>
        <v>453</v>
      </c>
      <c r="D41" s="18" t="s">
        <v>2</v>
      </c>
      <c r="E41" s="19">
        <f ca="1">_XLL.ALEA.ENTRE.BORNES(25,299)</f>
        <v>234</v>
      </c>
      <c r="F41" s="20" t="s">
        <v>1</v>
      </c>
      <c r="G41" s="33">
        <f ca="1">_XLL.ALEA.ENTRE.BORNES(25,799)</f>
        <v>219</v>
      </c>
      <c r="I41" s="45" t="str">
        <f>A41</f>
        <v>CE2</v>
      </c>
      <c r="J41" s="46"/>
      <c r="K41" s="22">
        <f>C41</f>
        <v>453</v>
      </c>
      <c r="L41" s="22" t="s">
        <v>2</v>
      </c>
      <c r="M41" s="22">
        <f>E41</f>
        <v>234</v>
      </c>
      <c r="N41" s="22" t="s">
        <v>1</v>
      </c>
      <c r="O41" s="12"/>
      <c r="P41" s="14"/>
      <c r="Q41" s="45" t="str">
        <f>I41</f>
        <v>CE2</v>
      </c>
      <c r="R41" s="46"/>
      <c r="S41" s="22">
        <f>K41</f>
        <v>453</v>
      </c>
      <c r="T41" s="22" t="s">
        <v>2</v>
      </c>
      <c r="U41" s="22">
        <f>M41</f>
        <v>234</v>
      </c>
      <c r="V41" s="22" t="s">
        <v>1</v>
      </c>
      <c r="W41" s="12"/>
      <c r="X41" s="14"/>
      <c r="Y41" s="14"/>
      <c r="Z41" s="9"/>
      <c r="AA41" s="40">
        <f>G41</f>
        <v>219</v>
      </c>
      <c r="AB41" s="41"/>
    </row>
    <row r="42" spans="1:28" ht="6.75" customHeight="1">
      <c r="A42" s="47"/>
      <c r="B42" s="48"/>
      <c r="C42" s="10"/>
      <c r="D42" s="10"/>
      <c r="E42" s="10"/>
      <c r="F42" s="11"/>
      <c r="G42" s="12"/>
      <c r="I42" s="47"/>
      <c r="J42" s="48"/>
      <c r="K42" s="10"/>
      <c r="L42" s="10"/>
      <c r="M42" s="10"/>
      <c r="N42" s="13"/>
      <c r="O42" s="12"/>
      <c r="P42" s="14"/>
      <c r="Q42" s="47"/>
      <c r="R42" s="48"/>
      <c r="S42" s="10"/>
      <c r="T42" s="10"/>
      <c r="U42" s="10"/>
      <c r="V42" s="13"/>
      <c r="W42" s="12"/>
      <c r="X42" s="14"/>
      <c r="Y42" s="14"/>
      <c r="Z42" s="9"/>
      <c r="AA42" s="15"/>
      <c r="AB42" s="23"/>
    </row>
    <row r="43" spans="1:28" ht="18">
      <c r="A43" s="49" t="str">
        <f>M2&amp;"/5"</f>
        <v>Série 816/5</v>
      </c>
      <c r="B43" s="50"/>
      <c r="C43" s="34">
        <f>G43+E43</f>
        <v>810</v>
      </c>
      <c r="D43" s="32" t="s">
        <v>2</v>
      </c>
      <c r="E43" s="31">
        <f ca="1">_XLL.ALEA.ENTRE.BORNES(25,299)</f>
        <v>198</v>
      </c>
      <c r="F43" s="25" t="s">
        <v>1</v>
      </c>
      <c r="G43" s="35">
        <f ca="1">_XLL.ALEA.ENTRE.BORNES(25,799)</f>
        <v>612</v>
      </c>
      <c r="I43" s="49" t="str">
        <f>A43</f>
        <v>Série 816/5</v>
      </c>
      <c r="J43" s="50"/>
      <c r="K43" s="24">
        <f>C43</f>
        <v>810</v>
      </c>
      <c r="L43" s="24" t="s">
        <v>2</v>
      </c>
      <c r="M43" s="24">
        <f>E43</f>
        <v>198</v>
      </c>
      <c r="N43" s="24" t="s">
        <v>1</v>
      </c>
      <c r="O43" s="26"/>
      <c r="P43" s="14"/>
      <c r="Q43" s="49" t="str">
        <f>I43</f>
        <v>Série 816/5</v>
      </c>
      <c r="R43" s="50"/>
      <c r="S43" s="24">
        <f>K43</f>
        <v>810</v>
      </c>
      <c r="T43" s="24" t="s">
        <v>2</v>
      </c>
      <c r="U43" s="24">
        <f>M43</f>
        <v>198</v>
      </c>
      <c r="V43" s="24" t="s">
        <v>1</v>
      </c>
      <c r="W43" s="26"/>
      <c r="X43" s="14"/>
      <c r="Y43" s="7"/>
      <c r="Z43" s="27"/>
      <c r="AA43" s="42">
        <f>G43</f>
        <v>612</v>
      </c>
      <c r="AB43" s="43"/>
    </row>
  </sheetData>
  <sheetProtection/>
  <mergeCells count="59">
    <mergeCell ref="A41:B42"/>
    <mergeCell ref="I41:J42"/>
    <mergeCell ref="Q41:R42"/>
    <mergeCell ref="AA41:AB41"/>
    <mergeCell ref="A43:B43"/>
    <mergeCell ref="I43:J43"/>
    <mergeCell ref="Q43:R43"/>
    <mergeCell ref="AA43:AB43"/>
    <mergeCell ref="A35:B35"/>
    <mergeCell ref="I35:J35"/>
    <mergeCell ref="Q35:R35"/>
    <mergeCell ref="AA35:AB35"/>
    <mergeCell ref="AA37:AB37"/>
    <mergeCell ref="Z38:Z39"/>
    <mergeCell ref="AA39:AB39"/>
    <mergeCell ref="AA29:AB29"/>
    <mergeCell ref="Z30:Z31"/>
    <mergeCell ref="AA31:AB31"/>
    <mergeCell ref="A33:B34"/>
    <mergeCell ref="I33:J34"/>
    <mergeCell ref="Q33:R34"/>
    <mergeCell ref="AA33:AB33"/>
    <mergeCell ref="A25:B26"/>
    <mergeCell ref="I25:J26"/>
    <mergeCell ref="Q25:R26"/>
    <mergeCell ref="AA25:AB25"/>
    <mergeCell ref="A27:B27"/>
    <mergeCell ref="I27:J27"/>
    <mergeCell ref="Q27:R27"/>
    <mergeCell ref="AA27:AB27"/>
    <mergeCell ref="A19:B19"/>
    <mergeCell ref="I19:J19"/>
    <mergeCell ref="Q19:R19"/>
    <mergeCell ref="AA19:AB19"/>
    <mergeCell ref="AA21:AB21"/>
    <mergeCell ref="Z22:Z23"/>
    <mergeCell ref="AA23:AB23"/>
    <mergeCell ref="AA13:AB13"/>
    <mergeCell ref="Z14:Z15"/>
    <mergeCell ref="AA15:AB15"/>
    <mergeCell ref="A17:B18"/>
    <mergeCell ref="I17:J18"/>
    <mergeCell ref="Q17:R18"/>
    <mergeCell ref="AA17:AB17"/>
    <mergeCell ref="A9:B10"/>
    <mergeCell ref="I9:J10"/>
    <mergeCell ref="Q9:R10"/>
    <mergeCell ref="AA9:AB9"/>
    <mergeCell ref="A11:B11"/>
    <mergeCell ref="I11:J11"/>
    <mergeCell ref="Q11:R11"/>
    <mergeCell ref="AA11:AB11"/>
    <mergeCell ref="C2:K2"/>
    <mergeCell ref="M2:O2"/>
    <mergeCell ref="Z2:AB2"/>
    <mergeCell ref="Z3:AB3"/>
    <mergeCell ref="AA5:AB5"/>
    <mergeCell ref="Z6:Z7"/>
    <mergeCell ref="AA7:AB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43"/>
  <sheetViews>
    <sheetView zoomScale="70" zoomScaleNormal="70" zoomScalePageLayoutView="0" workbookViewId="0" topLeftCell="A1">
      <selection activeCell="A37" sqref="A1:IV16384"/>
    </sheetView>
  </sheetViews>
  <sheetFormatPr defaultColWidth="11.421875" defaultRowHeight="15"/>
  <cols>
    <col min="1" max="1" width="7.140625" style="0" customWidth="1"/>
    <col min="2" max="2" width="2.8515625" style="0" customWidth="1"/>
    <col min="3" max="3" width="7.8515625" style="0" customWidth="1"/>
    <col min="4" max="4" width="2.8515625" style="0" customWidth="1"/>
    <col min="5" max="5" width="7.140625" style="0" customWidth="1"/>
    <col min="6" max="6" width="2.8515625" style="0" customWidth="1"/>
    <col min="7" max="7" width="8.57421875" style="0" customWidth="1"/>
    <col min="8" max="9" width="7.140625" style="0" customWidth="1"/>
    <col min="10" max="10" width="2.8515625" style="0" customWidth="1"/>
    <col min="11" max="11" width="7.8515625" style="0" customWidth="1"/>
    <col min="12" max="12" width="2.8515625" style="0" customWidth="1"/>
    <col min="13" max="13" width="7.140625" style="0" customWidth="1"/>
    <col min="14" max="14" width="2.8515625" style="0" customWidth="1"/>
    <col min="15" max="15" width="8.57421875" style="0" customWidth="1"/>
    <col min="16" max="17" width="7.140625" style="0" customWidth="1"/>
    <col min="18" max="18" width="2.8515625" style="0" customWidth="1"/>
    <col min="19" max="19" width="7.8515625" style="0" customWidth="1"/>
    <col min="20" max="20" width="2.8515625" style="0" customWidth="1"/>
    <col min="21" max="21" width="7.140625" style="0" customWidth="1"/>
    <col min="22" max="22" width="2.8515625" style="0" customWidth="1"/>
    <col min="23" max="24" width="8.57421875" style="0" customWidth="1"/>
    <col min="25" max="25" width="15.8515625" style="0" customWidth="1"/>
    <col min="28" max="28" width="6.7109375" style="0" customWidth="1"/>
    <col min="29" max="29" width="3.57421875" style="0" customWidth="1"/>
    <col min="30" max="30" width="11.8515625" style="0" customWidth="1"/>
  </cols>
  <sheetData>
    <row r="1" ht="2.25" customHeight="1" thickBot="1"/>
    <row r="2" spans="3:30" ht="18.75" thickBot="1">
      <c r="C2" s="51" t="s">
        <v>3</v>
      </c>
      <c r="D2" s="52"/>
      <c r="E2" s="52"/>
      <c r="F2" s="52"/>
      <c r="G2" s="52"/>
      <c r="H2" s="52"/>
      <c r="I2" s="52"/>
      <c r="J2" s="52"/>
      <c r="K2" s="53"/>
      <c r="M2" s="57" t="str">
        <f ca="1">"Série "&amp;INT(RAND()*999)+1</f>
        <v>Série 569</v>
      </c>
      <c r="N2" s="58"/>
      <c r="O2" s="59"/>
      <c r="P2" s="28"/>
      <c r="Q2" s="28"/>
      <c r="R2" s="28"/>
      <c r="S2" s="28"/>
      <c r="T2" s="28"/>
      <c r="U2" s="28"/>
      <c r="V2" s="28"/>
      <c r="W2" s="28"/>
      <c r="X2" s="28"/>
      <c r="Z2" s="54" t="s">
        <v>3</v>
      </c>
      <c r="AA2" s="55"/>
      <c r="AB2" s="56"/>
      <c r="AD2" s="1" t="str">
        <f>M2</f>
        <v>Série 569</v>
      </c>
    </row>
    <row r="3" spans="26:28" ht="6.75" customHeight="1">
      <c r="Z3" s="44"/>
      <c r="AA3" s="44"/>
      <c r="AB3" s="44"/>
    </row>
    <row r="4" ht="15" hidden="1"/>
    <row r="5" spans="1:28" ht="18">
      <c r="A5" s="2">
        <f ca="1">_XLL.ALEA.ENTRE.BORNES(125,4999)</f>
        <v>2004</v>
      </c>
      <c r="B5" s="30" t="s">
        <v>0</v>
      </c>
      <c r="C5" s="4">
        <f ca="1">_XLL.ALEA.ENTRE.BORNES(25,999)</f>
        <v>309</v>
      </c>
      <c r="D5" s="30" t="s">
        <v>0</v>
      </c>
      <c r="E5" s="4">
        <f ca="1">_XLL.ALEA.ENTRE.BORNES(125,4999)</f>
        <v>2353</v>
      </c>
      <c r="F5" s="5" t="s">
        <v>1</v>
      </c>
      <c r="G5" s="6"/>
      <c r="I5" s="2">
        <f>A5</f>
        <v>2004</v>
      </c>
      <c r="J5" s="3" t="s">
        <v>0</v>
      </c>
      <c r="K5" s="4">
        <f>C5</f>
        <v>309</v>
      </c>
      <c r="L5" s="3" t="s">
        <v>0</v>
      </c>
      <c r="M5" s="4">
        <f>E5</f>
        <v>2353</v>
      </c>
      <c r="N5" s="3" t="s">
        <v>1</v>
      </c>
      <c r="O5" s="6"/>
      <c r="P5" s="7"/>
      <c r="Q5" s="2">
        <f>I5</f>
        <v>2004</v>
      </c>
      <c r="R5" s="3" t="s">
        <v>0</v>
      </c>
      <c r="S5" s="4">
        <f>K5</f>
        <v>309</v>
      </c>
      <c r="T5" s="3" t="s">
        <v>0</v>
      </c>
      <c r="U5" s="4">
        <f>M5</f>
        <v>2353</v>
      </c>
      <c r="V5" s="3" t="s">
        <v>1</v>
      </c>
      <c r="W5" s="6"/>
      <c r="X5" s="7"/>
      <c r="Y5" s="7"/>
      <c r="Z5" s="8" t="s">
        <v>4</v>
      </c>
      <c r="AA5" s="36">
        <f>I5+K5+M5</f>
        <v>4666</v>
      </c>
      <c r="AB5" s="37"/>
    </row>
    <row r="6" spans="1:28" ht="6.75" customHeight="1">
      <c r="A6" s="9"/>
      <c r="B6" s="10"/>
      <c r="C6" s="10"/>
      <c r="D6" s="10"/>
      <c r="E6" s="10"/>
      <c r="F6" s="11"/>
      <c r="G6" s="12"/>
      <c r="I6" s="9"/>
      <c r="J6" s="10"/>
      <c r="K6" s="10"/>
      <c r="L6" s="10"/>
      <c r="M6" s="10"/>
      <c r="N6" s="13"/>
      <c r="O6" s="12"/>
      <c r="P6" s="14"/>
      <c r="Q6" s="9"/>
      <c r="R6" s="10"/>
      <c r="S6" s="10"/>
      <c r="T6" s="10"/>
      <c r="U6" s="10"/>
      <c r="V6" s="13"/>
      <c r="W6" s="12"/>
      <c r="X6" s="14"/>
      <c r="Y6" s="14"/>
      <c r="Z6" s="38" t="str">
        <f>A11</f>
        <v>Série 569/1</v>
      </c>
      <c r="AA6" s="15"/>
      <c r="AB6" s="16"/>
    </row>
    <row r="7" spans="1:28" ht="18">
      <c r="A7" s="17"/>
      <c r="B7" s="18"/>
      <c r="C7" s="19">
        <f ca="1">_XLL.ALEA.ENTRE.BORNES(25,4999)</f>
        <v>507</v>
      </c>
      <c r="D7" s="18" t="s">
        <v>0</v>
      </c>
      <c r="E7" s="19">
        <f ca="1">_XLL.ALEA.ENTRE.BORNES(25,4999)</f>
        <v>4176</v>
      </c>
      <c r="F7" s="20" t="s">
        <v>1</v>
      </c>
      <c r="G7" s="21"/>
      <c r="I7" s="17"/>
      <c r="J7" s="18"/>
      <c r="K7" s="19">
        <f>C7</f>
        <v>507</v>
      </c>
      <c r="L7" s="18" t="s">
        <v>0</v>
      </c>
      <c r="M7" s="19">
        <f>E7</f>
        <v>4176</v>
      </c>
      <c r="N7" s="22" t="s">
        <v>1</v>
      </c>
      <c r="O7" s="21"/>
      <c r="P7" s="7"/>
      <c r="Q7" s="17"/>
      <c r="R7" s="18"/>
      <c r="S7" s="19">
        <f>K7</f>
        <v>507</v>
      </c>
      <c r="T7" s="18" t="s">
        <v>0</v>
      </c>
      <c r="U7" s="19">
        <f>M7</f>
        <v>4176</v>
      </c>
      <c r="V7" s="22" t="s">
        <v>1</v>
      </c>
      <c r="W7" s="21"/>
      <c r="X7" s="7"/>
      <c r="Y7" s="7"/>
      <c r="Z7" s="39"/>
      <c r="AA7" s="40">
        <f>I7+K7+M7</f>
        <v>4683</v>
      </c>
      <c r="AB7" s="41"/>
    </row>
    <row r="8" spans="1:28" ht="6.75" customHeight="1">
      <c r="A8" s="9"/>
      <c r="B8" s="10"/>
      <c r="C8" s="10"/>
      <c r="D8" s="10"/>
      <c r="E8" s="10"/>
      <c r="F8" s="11"/>
      <c r="G8" s="12"/>
      <c r="I8" s="9"/>
      <c r="J8" s="10"/>
      <c r="K8" s="10"/>
      <c r="L8" s="10"/>
      <c r="M8" s="10"/>
      <c r="N8" s="13"/>
      <c r="O8" s="12"/>
      <c r="P8" s="14"/>
      <c r="Q8" s="9"/>
      <c r="R8" s="10"/>
      <c r="S8" s="10"/>
      <c r="T8" s="10"/>
      <c r="U8" s="10"/>
      <c r="V8" s="13"/>
      <c r="W8" s="12"/>
      <c r="X8" s="14"/>
      <c r="Y8" s="14"/>
      <c r="Z8" s="9"/>
      <c r="AA8" s="15"/>
      <c r="AB8" s="16"/>
    </row>
    <row r="9" spans="1:28" ht="18">
      <c r="A9" s="45" t="s">
        <v>4</v>
      </c>
      <c r="B9" s="46"/>
      <c r="C9" s="19">
        <f>G9+E9</f>
        <v>5045</v>
      </c>
      <c r="D9" s="22" t="s">
        <v>2</v>
      </c>
      <c r="E9" s="19">
        <f ca="1">_XLL.ALEA.ENTRE.BORNES(25,2999)</f>
        <v>1573</v>
      </c>
      <c r="F9" s="20" t="s">
        <v>1</v>
      </c>
      <c r="G9" s="33">
        <f ca="1">_XLL.ALEA.ENTRE.BORNES(25,7999)</f>
        <v>3472</v>
      </c>
      <c r="I9" s="45" t="str">
        <f>A9</f>
        <v>CE2</v>
      </c>
      <c r="J9" s="46"/>
      <c r="K9" s="22">
        <f>C9</f>
        <v>5045</v>
      </c>
      <c r="L9" s="22" t="s">
        <v>2</v>
      </c>
      <c r="M9" s="22">
        <f>E9</f>
        <v>1573</v>
      </c>
      <c r="N9" s="22" t="s">
        <v>1</v>
      </c>
      <c r="O9" s="12"/>
      <c r="P9" s="14"/>
      <c r="Q9" s="45" t="str">
        <f>I9</f>
        <v>CE2</v>
      </c>
      <c r="R9" s="46"/>
      <c r="S9" s="22">
        <f>K9</f>
        <v>5045</v>
      </c>
      <c r="T9" s="22" t="s">
        <v>2</v>
      </c>
      <c r="U9" s="22">
        <f>M9</f>
        <v>1573</v>
      </c>
      <c r="V9" s="22" t="s">
        <v>1</v>
      </c>
      <c r="W9" s="12"/>
      <c r="X9" s="14"/>
      <c r="Y9" s="14"/>
      <c r="Z9" s="9"/>
      <c r="AA9" s="40">
        <f>G9</f>
        <v>3472</v>
      </c>
      <c r="AB9" s="41"/>
    </row>
    <row r="10" spans="1:28" ht="6.75" customHeight="1">
      <c r="A10" s="47"/>
      <c r="B10" s="48"/>
      <c r="C10" s="10"/>
      <c r="D10" s="13"/>
      <c r="E10" s="10"/>
      <c r="F10" s="11"/>
      <c r="G10" s="12"/>
      <c r="I10" s="47"/>
      <c r="J10" s="48"/>
      <c r="K10" s="10"/>
      <c r="L10" s="10"/>
      <c r="M10" s="10"/>
      <c r="N10" s="13"/>
      <c r="O10" s="12"/>
      <c r="P10" s="14"/>
      <c r="Q10" s="47"/>
      <c r="R10" s="48"/>
      <c r="S10" s="10"/>
      <c r="T10" s="10"/>
      <c r="U10" s="10"/>
      <c r="V10" s="13"/>
      <c r="W10" s="12"/>
      <c r="X10" s="14"/>
      <c r="Y10" s="14"/>
      <c r="Z10" s="9"/>
      <c r="AA10" s="15"/>
      <c r="AB10" s="23"/>
    </row>
    <row r="11" spans="1:28" ht="18">
      <c r="A11" s="49" t="str">
        <f>M2&amp;"/1"</f>
        <v>Série 569/1</v>
      </c>
      <c r="B11" s="50"/>
      <c r="C11" s="34">
        <f>G11+E11</f>
        <v>6788</v>
      </c>
      <c r="D11" s="24" t="s">
        <v>2</v>
      </c>
      <c r="E11" s="31">
        <f ca="1">_XLL.ALEA.ENTRE.BORNES(25,2999)</f>
        <v>2039</v>
      </c>
      <c r="F11" s="25" t="s">
        <v>1</v>
      </c>
      <c r="G11" s="35">
        <f ca="1">_XLL.ALEA.ENTRE.BORNES(25,7999)</f>
        <v>4749</v>
      </c>
      <c r="I11" s="49" t="str">
        <f>A11</f>
        <v>Série 569/1</v>
      </c>
      <c r="J11" s="50"/>
      <c r="K11" s="24">
        <f>C11</f>
        <v>6788</v>
      </c>
      <c r="L11" s="24" t="s">
        <v>2</v>
      </c>
      <c r="M11" s="24">
        <f>E11</f>
        <v>2039</v>
      </c>
      <c r="N11" s="24" t="s">
        <v>1</v>
      </c>
      <c r="O11" s="26"/>
      <c r="P11" s="14"/>
      <c r="Q11" s="49" t="str">
        <f>I11</f>
        <v>Série 569/1</v>
      </c>
      <c r="R11" s="50"/>
      <c r="S11" s="24">
        <f>K11</f>
        <v>6788</v>
      </c>
      <c r="T11" s="24" t="s">
        <v>2</v>
      </c>
      <c r="U11" s="24">
        <f>M11</f>
        <v>2039</v>
      </c>
      <c r="V11" s="24" t="s">
        <v>1</v>
      </c>
      <c r="W11" s="26"/>
      <c r="X11" s="14"/>
      <c r="Y11" s="14"/>
      <c r="Z11" s="27"/>
      <c r="AA11" s="42">
        <f>G11</f>
        <v>4749</v>
      </c>
      <c r="AB11" s="43"/>
    </row>
    <row r="13" spans="1:28" ht="18">
      <c r="A13" s="29"/>
      <c r="B13" s="3"/>
      <c r="C13" s="4">
        <f ca="1">_XLL.ALEA.ENTRE.BORNES(25,999)</f>
        <v>255</v>
      </c>
      <c r="D13" s="30" t="s">
        <v>0</v>
      </c>
      <c r="E13" s="4">
        <f ca="1">_XLL.ALEA.ENTRE.BORNES(25,999)</f>
        <v>495</v>
      </c>
      <c r="F13" s="5" t="s">
        <v>1</v>
      </c>
      <c r="G13" s="6"/>
      <c r="I13" s="2"/>
      <c r="J13" s="3"/>
      <c r="K13" s="4">
        <f>C13</f>
        <v>255</v>
      </c>
      <c r="L13" s="3" t="s">
        <v>0</v>
      </c>
      <c r="M13" s="4">
        <f>E13</f>
        <v>495</v>
      </c>
      <c r="N13" s="5" t="s">
        <v>1</v>
      </c>
      <c r="O13" s="6"/>
      <c r="P13" s="7"/>
      <c r="Q13" s="2"/>
      <c r="R13" s="3"/>
      <c r="S13" s="4">
        <f>K13</f>
        <v>255</v>
      </c>
      <c r="T13" s="3" t="s">
        <v>0</v>
      </c>
      <c r="U13" s="4">
        <f>M13</f>
        <v>495</v>
      </c>
      <c r="V13" s="5" t="s">
        <v>1</v>
      </c>
      <c r="W13" s="6"/>
      <c r="X13" s="7"/>
      <c r="Y13" s="7"/>
      <c r="Z13" s="8" t="s">
        <v>4</v>
      </c>
      <c r="AA13" s="36">
        <f>I13+K13+M13</f>
        <v>750</v>
      </c>
      <c r="AB13" s="37"/>
    </row>
    <row r="14" spans="1:28" ht="6.75" customHeight="1">
      <c r="A14" s="9"/>
      <c r="B14" s="10"/>
      <c r="C14" s="10"/>
      <c r="D14" s="10"/>
      <c r="E14" s="10"/>
      <c r="F14" s="11"/>
      <c r="G14" s="12"/>
      <c r="I14" s="9"/>
      <c r="J14" s="10"/>
      <c r="K14" s="10"/>
      <c r="L14" s="10"/>
      <c r="M14" s="10"/>
      <c r="N14" s="11"/>
      <c r="O14" s="12"/>
      <c r="P14" s="14"/>
      <c r="Q14" s="9"/>
      <c r="R14" s="10"/>
      <c r="S14" s="10"/>
      <c r="T14" s="10"/>
      <c r="U14" s="10"/>
      <c r="V14" s="11"/>
      <c r="W14" s="12"/>
      <c r="X14" s="14"/>
      <c r="Y14" s="14"/>
      <c r="Z14" s="38" t="str">
        <f>A19</f>
        <v>Série 569/2</v>
      </c>
      <c r="AA14" s="15"/>
      <c r="AB14" s="16"/>
    </row>
    <row r="15" spans="1:28" ht="18">
      <c r="A15" s="17">
        <f ca="1">_XLL.ALEA.ENTRE.BORNES(25,4999)</f>
        <v>3891</v>
      </c>
      <c r="B15" s="18" t="s">
        <v>0</v>
      </c>
      <c r="C15" s="19">
        <f ca="1">_XLL.ALEA.ENTRE.BORNES(25,4999)</f>
        <v>1253</v>
      </c>
      <c r="D15" s="18" t="s">
        <v>0</v>
      </c>
      <c r="E15" s="19">
        <f ca="1">_XLL.ALEA.ENTRE.BORNES(25,999)</f>
        <v>212</v>
      </c>
      <c r="F15" s="20" t="s">
        <v>1</v>
      </c>
      <c r="G15" s="21"/>
      <c r="I15" s="17">
        <f>A15</f>
        <v>3891</v>
      </c>
      <c r="J15" s="18" t="s">
        <v>0</v>
      </c>
      <c r="K15" s="19">
        <f>C15</f>
        <v>1253</v>
      </c>
      <c r="L15" s="18" t="s">
        <v>0</v>
      </c>
      <c r="M15" s="19">
        <f>E15</f>
        <v>212</v>
      </c>
      <c r="N15" s="20" t="s">
        <v>1</v>
      </c>
      <c r="O15" s="21"/>
      <c r="P15" s="7"/>
      <c r="Q15" s="17">
        <f>I15</f>
        <v>3891</v>
      </c>
      <c r="R15" s="18" t="s">
        <v>0</v>
      </c>
      <c r="S15" s="19">
        <f>K15</f>
        <v>1253</v>
      </c>
      <c r="T15" s="18" t="s">
        <v>0</v>
      </c>
      <c r="U15" s="19">
        <f>M15</f>
        <v>212</v>
      </c>
      <c r="V15" s="20" t="s">
        <v>1</v>
      </c>
      <c r="W15" s="21"/>
      <c r="X15" s="7"/>
      <c r="Y15" s="7"/>
      <c r="Z15" s="39"/>
      <c r="AA15" s="40">
        <f>I15+K15+M15</f>
        <v>5356</v>
      </c>
      <c r="AB15" s="41"/>
    </row>
    <row r="16" spans="1:28" ht="6.75" customHeight="1">
      <c r="A16" s="9"/>
      <c r="B16" s="10"/>
      <c r="C16" s="10"/>
      <c r="D16" s="10"/>
      <c r="E16" s="10"/>
      <c r="F16" s="11"/>
      <c r="G16" s="12"/>
      <c r="I16" s="9"/>
      <c r="J16" s="10"/>
      <c r="K16" s="10"/>
      <c r="L16" s="10"/>
      <c r="M16" s="10"/>
      <c r="N16" s="11"/>
      <c r="O16" s="12"/>
      <c r="P16" s="14"/>
      <c r="Q16" s="9"/>
      <c r="R16" s="10"/>
      <c r="S16" s="10"/>
      <c r="T16" s="10"/>
      <c r="U16" s="10"/>
      <c r="V16" s="11"/>
      <c r="W16" s="12"/>
      <c r="X16" s="14"/>
      <c r="Y16" s="14"/>
      <c r="Z16" s="9"/>
      <c r="AA16" s="15"/>
      <c r="AB16" s="16"/>
    </row>
    <row r="17" spans="1:28" ht="18">
      <c r="A17" s="45" t="s">
        <v>4</v>
      </c>
      <c r="B17" s="46"/>
      <c r="C17" s="19">
        <f>G17+E17</f>
        <v>5041</v>
      </c>
      <c r="D17" s="22" t="s">
        <v>2</v>
      </c>
      <c r="E17" s="19">
        <f ca="1">_XLL.ALEA.ENTRE.BORNES(25,2999)</f>
        <v>1765</v>
      </c>
      <c r="F17" s="20" t="s">
        <v>1</v>
      </c>
      <c r="G17" s="33">
        <f ca="1">_XLL.ALEA.ENTRE.BORNES(25,7999)</f>
        <v>3276</v>
      </c>
      <c r="I17" s="45" t="s">
        <v>4</v>
      </c>
      <c r="J17" s="46"/>
      <c r="K17" s="22">
        <f>C17</f>
        <v>5041</v>
      </c>
      <c r="L17" s="22" t="s">
        <v>2</v>
      </c>
      <c r="M17" s="22">
        <f>E17</f>
        <v>1765</v>
      </c>
      <c r="N17" s="20" t="s">
        <v>1</v>
      </c>
      <c r="O17" s="12"/>
      <c r="P17" s="14"/>
      <c r="Q17" s="45" t="s">
        <v>4</v>
      </c>
      <c r="R17" s="46"/>
      <c r="S17" s="22">
        <f>K17</f>
        <v>5041</v>
      </c>
      <c r="T17" s="22" t="s">
        <v>2</v>
      </c>
      <c r="U17" s="22">
        <f>M17</f>
        <v>1765</v>
      </c>
      <c r="V17" s="20" t="s">
        <v>1</v>
      </c>
      <c r="W17" s="12"/>
      <c r="X17" s="14"/>
      <c r="Y17" s="14"/>
      <c r="Z17" s="9"/>
      <c r="AA17" s="40">
        <f>G17</f>
        <v>3276</v>
      </c>
      <c r="AB17" s="41"/>
    </row>
    <row r="18" spans="1:28" ht="6.75" customHeight="1">
      <c r="A18" s="47"/>
      <c r="B18" s="48"/>
      <c r="C18" s="10"/>
      <c r="D18" s="13"/>
      <c r="E18" s="10"/>
      <c r="F18" s="11"/>
      <c r="G18" s="12"/>
      <c r="I18" s="47"/>
      <c r="J18" s="48"/>
      <c r="K18" s="10"/>
      <c r="L18" s="10"/>
      <c r="M18" s="10"/>
      <c r="N18" s="11"/>
      <c r="O18" s="12"/>
      <c r="P18" s="14"/>
      <c r="Q18" s="47"/>
      <c r="R18" s="48"/>
      <c r="S18" s="10"/>
      <c r="T18" s="10"/>
      <c r="U18" s="10"/>
      <c r="V18" s="11"/>
      <c r="W18" s="12"/>
      <c r="X18" s="14"/>
      <c r="Y18" s="14"/>
      <c r="Z18" s="9"/>
      <c r="AA18" s="15"/>
      <c r="AB18" s="23"/>
    </row>
    <row r="19" spans="1:28" ht="18">
      <c r="A19" s="49" t="str">
        <f>M2&amp;"/2"</f>
        <v>Série 569/2</v>
      </c>
      <c r="B19" s="50"/>
      <c r="C19" s="34">
        <f>G19+E19</f>
        <v>3561</v>
      </c>
      <c r="D19" s="24" t="s">
        <v>2</v>
      </c>
      <c r="E19" s="31">
        <f ca="1">_XLL.ALEA.ENTRE.BORNES(25,2999)</f>
        <v>458</v>
      </c>
      <c r="F19" s="25" t="s">
        <v>1</v>
      </c>
      <c r="G19" s="35">
        <f ca="1">_XLL.ALEA.ENTRE.BORNES(25,7999)</f>
        <v>3103</v>
      </c>
      <c r="I19" s="49" t="str">
        <f>A19</f>
        <v>Série 569/2</v>
      </c>
      <c r="J19" s="50"/>
      <c r="K19" s="24">
        <f>C19</f>
        <v>3561</v>
      </c>
      <c r="L19" s="24" t="s">
        <v>2</v>
      </c>
      <c r="M19" s="24">
        <f>E19</f>
        <v>458</v>
      </c>
      <c r="N19" s="25" t="s">
        <v>1</v>
      </c>
      <c r="O19" s="26"/>
      <c r="P19" s="14"/>
      <c r="Q19" s="49" t="str">
        <f>I19</f>
        <v>Série 569/2</v>
      </c>
      <c r="R19" s="50"/>
      <c r="S19" s="24">
        <f>K19</f>
        <v>3561</v>
      </c>
      <c r="T19" s="24" t="s">
        <v>2</v>
      </c>
      <c r="U19" s="24">
        <f>M19</f>
        <v>458</v>
      </c>
      <c r="V19" s="25" t="s">
        <v>1</v>
      </c>
      <c r="W19" s="26"/>
      <c r="X19" s="14"/>
      <c r="Y19" s="14"/>
      <c r="Z19" s="27"/>
      <c r="AA19" s="42">
        <f>G19</f>
        <v>3103</v>
      </c>
      <c r="AB19" s="43"/>
    </row>
    <row r="20" ht="13.5" customHeight="1"/>
    <row r="21" spans="1:28" ht="18">
      <c r="A21" s="2">
        <f ca="1">_XLL.ALEA.ENTRE.BORNES(125,4999)</f>
        <v>1772</v>
      </c>
      <c r="B21" s="30" t="s">
        <v>0</v>
      </c>
      <c r="C21" s="4">
        <f ca="1">_XLL.ALEA.ENTRE.BORNES(25,999)</f>
        <v>69</v>
      </c>
      <c r="D21" s="30" t="s">
        <v>0</v>
      </c>
      <c r="E21" s="4">
        <f ca="1">_XLL.ALEA.ENTRE.BORNES(125,4999)</f>
        <v>1101</v>
      </c>
      <c r="F21" s="5" t="s">
        <v>1</v>
      </c>
      <c r="G21" s="6"/>
      <c r="I21" s="2">
        <f>A21</f>
        <v>1772</v>
      </c>
      <c r="J21" s="3" t="s">
        <v>0</v>
      </c>
      <c r="K21" s="4">
        <f>C21</f>
        <v>69</v>
      </c>
      <c r="L21" s="3" t="s">
        <v>0</v>
      </c>
      <c r="M21" s="4">
        <f>E21</f>
        <v>1101</v>
      </c>
      <c r="N21" s="3" t="s">
        <v>1</v>
      </c>
      <c r="O21" s="6"/>
      <c r="P21" s="7"/>
      <c r="Q21" s="2">
        <f>I21</f>
        <v>1772</v>
      </c>
      <c r="R21" s="3" t="s">
        <v>0</v>
      </c>
      <c r="S21" s="4">
        <f>K21</f>
        <v>69</v>
      </c>
      <c r="T21" s="3" t="s">
        <v>0</v>
      </c>
      <c r="U21" s="4">
        <f>M21</f>
        <v>1101</v>
      </c>
      <c r="V21" s="3" t="s">
        <v>1</v>
      </c>
      <c r="W21" s="6"/>
      <c r="X21" s="7"/>
      <c r="Y21" s="7"/>
      <c r="Z21" s="8" t="s">
        <v>4</v>
      </c>
      <c r="AA21" s="36">
        <f>I21+K21+M21</f>
        <v>2942</v>
      </c>
      <c r="AB21" s="37"/>
    </row>
    <row r="22" spans="1:28" ht="6.75" customHeight="1">
      <c r="A22" s="9"/>
      <c r="B22" s="10"/>
      <c r="C22" s="10"/>
      <c r="D22" s="10"/>
      <c r="E22" s="10"/>
      <c r="F22" s="13"/>
      <c r="G22" s="12"/>
      <c r="I22" s="9"/>
      <c r="J22" s="10"/>
      <c r="K22" s="10"/>
      <c r="L22" s="10"/>
      <c r="M22" s="10"/>
      <c r="N22" s="13"/>
      <c r="O22" s="12"/>
      <c r="P22" s="14"/>
      <c r="Q22" s="9"/>
      <c r="R22" s="10"/>
      <c r="S22" s="10"/>
      <c r="T22" s="10"/>
      <c r="U22" s="10"/>
      <c r="V22" s="13"/>
      <c r="W22" s="12"/>
      <c r="X22" s="14"/>
      <c r="Y22" s="14"/>
      <c r="Z22" s="38" t="str">
        <f>A27</f>
        <v>Série 569/3</v>
      </c>
      <c r="AA22" s="15"/>
      <c r="AB22" s="16"/>
    </row>
    <row r="23" spans="1:28" ht="18">
      <c r="A23" s="17"/>
      <c r="B23" s="18"/>
      <c r="C23" s="19">
        <f ca="1">_XLL.ALEA.ENTRE.BORNES(25,4999)</f>
        <v>4181</v>
      </c>
      <c r="D23" s="18" t="s">
        <v>0</v>
      </c>
      <c r="E23" s="19">
        <f ca="1">_XLL.ALEA.ENTRE.BORNES(25,4999)</f>
        <v>3901</v>
      </c>
      <c r="F23" s="22" t="s">
        <v>1</v>
      </c>
      <c r="G23" s="21"/>
      <c r="I23" s="17"/>
      <c r="J23" s="18"/>
      <c r="K23" s="19">
        <f>C23</f>
        <v>4181</v>
      </c>
      <c r="L23" s="18" t="s">
        <v>0</v>
      </c>
      <c r="M23" s="19">
        <f>E23</f>
        <v>3901</v>
      </c>
      <c r="N23" s="22" t="s">
        <v>1</v>
      </c>
      <c r="O23" s="21"/>
      <c r="P23" s="7"/>
      <c r="Q23" s="17"/>
      <c r="R23" s="18"/>
      <c r="S23" s="19">
        <f>K23</f>
        <v>4181</v>
      </c>
      <c r="T23" s="18" t="s">
        <v>0</v>
      </c>
      <c r="U23" s="19">
        <f>M23</f>
        <v>3901</v>
      </c>
      <c r="V23" s="22" t="s">
        <v>1</v>
      </c>
      <c r="W23" s="21"/>
      <c r="X23" s="7"/>
      <c r="Y23" s="7"/>
      <c r="Z23" s="39"/>
      <c r="AA23" s="40">
        <f>I23+K23+M23</f>
        <v>8082</v>
      </c>
      <c r="AB23" s="41"/>
    </row>
    <row r="24" spans="1:28" ht="6.75" customHeight="1">
      <c r="A24" s="9"/>
      <c r="B24" s="10"/>
      <c r="C24" s="10"/>
      <c r="D24" s="10"/>
      <c r="E24" s="10"/>
      <c r="F24" s="13"/>
      <c r="G24" s="12"/>
      <c r="I24" s="9"/>
      <c r="J24" s="10"/>
      <c r="K24" s="10"/>
      <c r="L24" s="10"/>
      <c r="M24" s="10"/>
      <c r="N24" s="13"/>
      <c r="O24" s="12"/>
      <c r="P24" s="14"/>
      <c r="Q24" s="9"/>
      <c r="R24" s="10"/>
      <c r="S24" s="10"/>
      <c r="T24" s="10"/>
      <c r="U24" s="10"/>
      <c r="V24" s="13"/>
      <c r="W24" s="12"/>
      <c r="X24" s="14"/>
      <c r="Y24" s="14"/>
      <c r="Z24" s="9"/>
      <c r="AA24" s="15"/>
      <c r="AB24" s="16"/>
    </row>
    <row r="25" spans="1:28" ht="18">
      <c r="A25" s="45" t="s">
        <v>4</v>
      </c>
      <c r="B25" s="46"/>
      <c r="C25" s="19">
        <f>G25+E25</f>
        <v>9014</v>
      </c>
      <c r="D25" s="22" t="s">
        <v>2</v>
      </c>
      <c r="E25" s="19">
        <f ca="1">_XLL.ALEA.ENTRE.BORNES(25,2999)</f>
        <v>1640</v>
      </c>
      <c r="F25" s="20" t="s">
        <v>1</v>
      </c>
      <c r="G25" s="33">
        <f ca="1">_XLL.ALEA.ENTRE.BORNES(25,7999)</f>
        <v>7374</v>
      </c>
      <c r="I25" s="45" t="s">
        <v>4</v>
      </c>
      <c r="J25" s="46"/>
      <c r="K25" s="22">
        <f>C25</f>
        <v>9014</v>
      </c>
      <c r="L25" s="22" t="s">
        <v>2</v>
      </c>
      <c r="M25" s="22">
        <f>E25</f>
        <v>1640</v>
      </c>
      <c r="N25" s="22" t="s">
        <v>1</v>
      </c>
      <c r="O25" s="12"/>
      <c r="P25" s="14"/>
      <c r="Q25" s="45" t="s">
        <v>4</v>
      </c>
      <c r="R25" s="46"/>
      <c r="S25" s="22">
        <f>K25</f>
        <v>9014</v>
      </c>
      <c r="T25" s="22" t="s">
        <v>2</v>
      </c>
      <c r="U25" s="22">
        <f>M25</f>
        <v>1640</v>
      </c>
      <c r="V25" s="22" t="s">
        <v>1</v>
      </c>
      <c r="W25" s="12"/>
      <c r="X25" s="14"/>
      <c r="Y25" s="14"/>
      <c r="Z25" s="9"/>
      <c r="AA25" s="40">
        <f>G25</f>
        <v>7374</v>
      </c>
      <c r="AB25" s="41"/>
    </row>
    <row r="26" spans="1:28" ht="6.75" customHeight="1">
      <c r="A26" s="47"/>
      <c r="B26" s="48"/>
      <c r="C26" s="10"/>
      <c r="D26" s="13"/>
      <c r="E26" s="10"/>
      <c r="F26" s="11"/>
      <c r="G26" s="12"/>
      <c r="I26" s="47"/>
      <c r="J26" s="48"/>
      <c r="K26" s="10"/>
      <c r="L26" s="10"/>
      <c r="M26" s="10"/>
      <c r="N26" s="13"/>
      <c r="O26" s="12"/>
      <c r="P26" s="14"/>
      <c r="Q26" s="47"/>
      <c r="R26" s="48"/>
      <c r="S26" s="10"/>
      <c r="T26" s="10"/>
      <c r="U26" s="10"/>
      <c r="V26" s="13"/>
      <c r="W26" s="12"/>
      <c r="X26" s="14"/>
      <c r="Y26" s="14"/>
      <c r="Z26" s="9"/>
      <c r="AA26" s="15"/>
      <c r="AB26" s="23"/>
    </row>
    <row r="27" spans="1:28" ht="18">
      <c r="A27" s="49" t="str">
        <f>M2&amp;"/3"</f>
        <v>Série 569/3</v>
      </c>
      <c r="B27" s="50"/>
      <c r="C27" s="34">
        <f>G27+E27</f>
        <v>8376</v>
      </c>
      <c r="D27" s="24" t="s">
        <v>2</v>
      </c>
      <c r="E27" s="31">
        <f ca="1">_XLL.ALEA.ENTRE.BORNES(25,2999)</f>
        <v>659</v>
      </c>
      <c r="F27" s="25" t="s">
        <v>1</v>
      </c>
      <c r="G27" s="35">
        <f ca="1">_XLL.ALEA.ENTRE.BORNES(25,7999)</f>
        <v>7717</v>
      </c>
      <c r="I27" s="49" t="str">
        <f>A27</f>
        <v>Série 569/3</v>
      </c>
      <c r="J27" s="50"/>
      <c r="K27" s="24">
        <f>C27</f>
        <v>8376</v>
      </c>
      <c r="L27" s="24" t="s">
        <v>2</v>
      </c>
      <c r="M27" s="24">
        <f>E27</f>
        <v>659</v>
      </c>
      <c r="N27" s="24" t="s">
        <v>1</v>
      </c>
      <c r="O27" s="26"/>
      <c r="P27" s="14"/>
      <c r="Q27" s="49" t="str">
        <f>I27</f>
        <v>Série 569/3</v>
      </c>
      <c r="R27" s="50"/>
      <c r="S27" s="24">
        <f>K27</f>
        <v>8376</v>
      </c>
      <c r="T27" s="24" t="s">
        <v>2</v>
      </c>
      <c r="U27" s="24">
        <f>M27</f>
        <v>659</v>
      </c>
      <c r="V27" s="24" t="s">
        <v>1</v>
      </c>
      <c r="W27" s="26"/>
      <c r="X27" s="14"/>
      <c r="Y27" s="14"/>
      <c r="Z27" s="27"/>
      <c r="AA27" s="42">
        <f>G27</f>
        <v>7717</v>
      </c>
      <c r="AB27" s="43"/>
    </row>
    <row r="28" ht="13.5" customHeight="1"/>
    <row r="29" spans="1:28" ht="18">
      <c r="A29" s="29"/>
      <c r="B29" s="3"/>
      <c r="C29" s="4">
        <f ca="1">_XLL.ALEA.ENTRE.BORNES(25,999)</f>
        <v>555</v>
      </c>
      <c r="D29" s="30" t="s">
        <v>0</v>
      </c>
      <c r="E29" s="4">
        <f ca="1">_XLL.ALEA.ENTRE.BORNES(25,999)</f>
        <v>929</v>
      </c>
      <c r="F29" s="3" t="s">
        <v>1</v>
      </c>
      <c r="G29" s="6"/>
      <c r="I29" s="2"/>
      <c r="J29" s="3"/>
      <c r="K29" s="4">
        <f>C29</f>
        <v>555</v>
      </c>
      <c r="L29" s="3" t="s">
        <v>0</v>
      </c>
      <c r="M29" s="4">
        <f>E29</f>
        <v>929</v>
      </c>
      <c r="N29" s="3" t="s">
        <v>1</v>
      </c>
      <c r="O29" s="6"/>
      <c r="P29" s="7"/>
      <c r="Q29" s="2"/>
      <c r="R29" s="3"/>
      <c r="S29" s="4">
        <f>K29</f>
        <v>555</v>
      </c>
      <c r="T29" s="3" t="s">
        <v>0</v>
      </c>
      <c r="U29" s="4">
        <f>M29</f>
        <v>929</v>
      </c>
      <c r="V29" s="3" t="s">
        <v>1</v>
      </c>
      <c r="W29" s="6"/>
      <c r="X29" s="7"/>
      <c r="Y29" s="7"/>
      <c r="Z29" s="8" t="s">
        <v>4</v>
      </c>
      <c r="AA29" s="36">
        <f>I29+K29+M29</f>
        <v>1484</v>
      </c>
      <c r="AB29" s="37"/>
    </row>
    <row r="30" spans="1:28" ht="6.75" customHeight="1">
      <c r="A30" s="9"/>
      <c r="B30" s="10"/>
      <c r="C30" s="10"/>
      <c r="D30" s="10"/>
      <c r="E30" s="10"/>
      <c r="F30" s="13"/>
      <c r="G30" s="12"/>
      <c r="I30" s="9"/>
      <c r="J30" s="10"/>
      <c r="K30" s="10"/>
      <c r="L30" s="10"/>
      <c r="M30" s="10"/>
      <c r="N30" s="13"/>
      <c r="O30" s="12"/>
      <c r="P30" s="14"/>
      <c r="Q30" s="9"/>
      <c r="R30" s="10"/>
      <c r="S30" s="10"/>
      <c r="T30" s="10"/>
      <c r="U30" s="10"/>
      <c r="V30" s="13"/>
      <c r="W30" s="12"/>
      <c r="X30" s="14"/>
      <c r="Y30" s="14"/>
      <c r="Z30" s="38" t="str">
        <f>A35</f>
        <v>Série 569/4</v>
      </c>
      <c r="AA30" s="15"/>
      <c r="AB30" s="16"/>
    </row>
    <row r="31" spans="1:28" ht="18">
      <c r="A31" s="17">
        <f ca="1">_XLL.ALEA.ENTRE.BORNES(25,4999)</f>
        <v>4420</v>
      </c>
      <c r="B31" s="18" t="s">
        <v>0</v>
      </c>
      <c r="C31" s="19">
        <f ca="1">_XLL.ALEA.ENTRE.BORNES(25,4999)</f>
        <v>2829</v>
      </c>
      <c r="D31" s="18" t="s">
        <v>0</v>
      </c>
      <c r="E31" s="19">
        <f ca="1">_XLL.ALEA.ENTRE.BORNES(25,999)</f>
        <v>689</v>
      </c>
      <c r="F31" s="22" t="s">
        <v>1</v>
      </c>
      <c r="G31" s="21"/>
      <c r="I31" s="17">
        <f>A31</f>
        <v>4420</v>
      </c>
      <c r="J31" s="18" t="s">
        <v>0</v>
      </c>
      <c r="K31" s="19">
        <f>C31</f>
        <v>2829</v>
      </c>
      <c r="L31" s="18" t="s">
        <v>0</v>
      </c>
      <c r="M31" s="19">
        <f>E31</f>
        <v>689</v>
      </c>
      <c r="N31" s="22" t="s">
        <v>1</v>
      </c>
      <c r="O31" s="21"/>
      <c r="P31" s="7"/>
      <c r="Q31" s="17">
        <f>I31</f>
        <v>4420</v>
      </c>
      <c r="R31" s="18" t="s">
        <v>0</v>
      </c>
      <c r="S31" s="19">
        <f>K31</f>
        <v>2829</v>
      </c>
      <c r="T31" s="18" t="s">
        <v>0</v>
      </c>
      <c r="U31" s="19">
        <f>M31</f>
        <v>689</v>
      </c>
      <c r="V31" s="22" t="s">
        <v>1</v>
      </c>
      <c r="W31" s="21"/>
      <c r="X31" s="7"/>
      <c r="Y31" s="7"/>
      <c r="Z31" s="39"/>
      <c r="AA31" s="40">
        <f>I31+K31+M31</f>
        <v>7938</v>
      </c>
      <c r="AB31" s="41"/>
    </row>
    <row r="32" spans="1:28" ht="6.75" customHeight="1">
      <c r="A32" s="9"/>
      <c r="B32" s="10"/>
      <c r="C32" s="10"/>
      <c r="D32" s="10"/>
      <c r="E32" s="10"/>
      <c r="F32" s="13"/>
      <c r="G32" s="12"/>
      <c r="I32" s="9"/>
      <c r="J32" s="10"/>
      <c r="K32" s="10"/>
      <c r="L32" s="10"/>
      <c r="M32" s="10"/>
      <c r="N32" s="13"/>
      <c r="O32" s="12"/>
      <c r="P32" s="14"/>
      <c r="Q32" s="9"/>
      <c r="R32" s="10"/>
      <c r="S32" s="10"/>
      <c r="T32" s="10"/>
      <c r="U32" s="10"/>
      <c r="V32" s="13"/>
      <c r="W32" s="12"/>
      <c r="X32" s="14"/>
      <c r="Y32" s="14"/>
      <c r="Z32" s="9"/>
      <c r="AA32" s="15"/>
      <c r="AB32" s="16"/>
    </row>
    <row r="33" spans="1:28" ht="18">
      <c r="A33" s="45" t="s">
        <v>4</v>
      </c>
      <c r="B33" s="46"/>
      <c r="C33" s="19">
        <f>G33+E33</f>
        <v>3089</v>
      </c>
      <c r="D33" s="22" t="s">
        <v>2</v>
      </c>
      <c r="E33" s="19">
        <f ca="1">_XLL.ALEA.ENTRE.BORNES(25,2999)</f>
        <v>1177</v>
      </c>
      <c r="F33" s="20" t="s">
        <v>1</v>
      </c>
      <c r="G33" s="33">
        <f ca="1">_XLL.ALEA.ENTRE.BORNES(25,7999)</f>
        <v>1912</v>
      </c>
      <c r="I33" s="45" t="s">
        <v>4</v>
      </c>
      <c r="J33" s="46"/>
      <c r="K33" s="22">
        <f>C33</f>
        <v>3089</v>
      </c>
      <c r="L33" s="22" t="s">
        <v>2</v>
      </c>
      <c r="M33" s="22">
        <f>E33</f>
        <v>1177</v>
      </c>
      <c r="N33" s="22" t="s">
        <v>1</v>
      </c>
      <c r="O33" s="12"/>
      <c r="P33" s="14"/>
      <c r="Q33" s="45" t="s">
        <v>4</v>
      </c>
      <c r="R33" s="46"/>
      <c r="S33" s="22">
        <f>K33</f>
        <v>3089</v>
      </c>
      <c r="T33" s="22" t="s">
        <v>2</v>
      </c>
      <c r="U33" s="22">
        <f>M33</f>
        <v>1177</v>
      </c>
      <c r="V33" s="22" t="s">
        <v>1</v>
      </c>
      <c r="W33" s="12"/>
      <c r="X33" s="14"/>
      <c r="Y33" s="14"/>
      <c r="Z33" s="9"/>
      <c r="AA33" s="40">
        <f>G33</f>
        <v>1912</v>
      </c>
      <c r="AB33" s="41"/>
    </row>
    <row r="34" spans="1:28" ht="6.75" customHeight="1">
      <c r="A34" s="47"/>
      <c r="B34" s="48"/>
      <c r="C34" s="10"/>
      <c r="D34" s="13"/>
      <c r="E34" s="10"/>
      <c r="F34" s="11"/>
      <c r="G34" s="12"/>
      <c r="I34" s="47"/>
      <c r="J34" s="48"/>
      <c r="K34" s="10"/>
      <c r="L34" s="10"/>
      <c r="M34" s="10"/>
      <c r="N34" s="13"/>
      <c r="O34" s="12"/>
      <c r="P34" s="14"/>
      <c r="Q34" s="47"/>
      <c r="R34" s="48"/>
      <c r="S34" s="10"/>
      <c r="T34" s="10"/>
      <c r="U34" s="10"/>
      <c r="V34" s="13"/>
      <c r="W34" s="12"/>
      <c r="X34" s="14"/>
      <c r="Y34" s="14"/>
      <c r="Z34" s="9"/>
      <c r="AA34" s="15"/>
      <c r="AB34" s="23"/>
    </row>
    <row r="35" spans="1:28" ht="18">
      <c r="A35" s="49" t="str">
        <f>M2&amp;"/4"</f>
        <v>Série 569/4</v>
      </c>
      <c r="B35" s="50"/>
      <c r="C35" s="34">
        <f>G35+E35</f>
        <v>3192</v>
      </c>
      <c r="D35" s="24" t="s">
        <v>2</v>
      </c>
      <c r="E35" s="31">
        <f ca="1">_XLL.ALEA.ENTRE.BORNES(25,2999)</f>
        <v>922</v>
      </c>
      <c r="F35" s="25" t="s">
        <v>1</v>
      </c>
      <c r="G35" s="35">
        <f ca="1">_XLL.ALEA.ENTRE.BORNES(25,7999)</f>
        <v>2270</v>
      </c>
      <c r="I35" s="49" t="str">
        <f>A35</f>
        <v>Série 569/4</v>
      </c>
      <c r="J35" s="50"/>
      <c r="K35" s="24">
        <f>C35</f>
        <v>3192</v>
      </c>
      <c r="L35" s="24" t="s">
        <v>2</v>
      </c>
      <c r="M35" s="24">
        <f>E35</f>
        <v>922</v>
      </c>
      <c r="N35" s="24" t="s">
        <v>1</v>
      </c>
      <c r="O35" s="26"/>
      <c r="P35" s="14"/>
      <c r="Q35" s="49" t="str">
        <f>I35</f>
        <v>Série 569/4</v>
      </c>
      <c r="R35" s="50"/>
      <c r="S35" s="24">
        <f>K35</f>
        <v>3192</v>
      </c>
      <c r="T35" s="24" t="s">
        <v>2</v>
      </c>
      <c r="U35" s="24">
        <f>M35</f>
        <v>922</v>
      </c>
      <c r="V35" s="24" t="s">
        <v>1</v>
      </c>
      <c r="W35" s="26"/>
      <c r="X35" s="14"/>
      <c r="Y35" s="14"/>
      <c r="Z35" s="27"/>
      <c r="AA35" s="42">
        <f>G35</f>
        <v>2270</v>
      </c>
      <c r="AB35" s="43"/>
    </row>
    <row r="37" spans="1:28" ht="18">
      <c r="A37" s="2">
        <f ca="1">_XLL.ALEA.ENTRE.BORNES(125,4999)</f>
        <v>1974</v>
      </c>
      <c r="B37" s="30" t="s">
        <v>0</v>
      </c>
      <c r="C37" s="4">
        <f ca="1">_XLL.ALEA.ENTRE.BORNES(25,999)</f>
        <v>434</v>
      </c>
      <c r="D37" s="30" t="s">
        <v>0</v>
      </c>
      <c r="E37" s="4">
        <f ca="1">_XLL.ALEA.ENTRE.BORNES(125,4999)</f>
        <v>2429</v>
      </c>
      <c r="F37" s="5" t="s">
        <v>1</v>
      </c>
      <c r="G37" s="6"/>
      <c r="I37" s="2">
        <f>A37</f>
        <v>1974</v>
      </c>
      <c r="J37" s="3" t="s">
        <v>0</v>
      </c>
      <c r="K37" s="4">
        <f>C37</f>
        <v>434</v>
      </c>
      <c r="L37" s="3" t="s">
        <v>0</v>
      </c>
      <c r="M37" s="4">
        <f>E37</f>
        <v>2429</v>
      </c>
      <c r="N37" s="3" t="s">
        <v>1</v>
      </c>
      <c r="O37" s="6"/>
      <c r="P37" s="7"/>
      <c r="Q37" s="2">
        <f>I37</f>
        <v>1974</v>
      </c>
      <c r="R37" s="3" t="s">
        <v>0</v>
      </c>
      <c r="S37" s="4">
        <f>K37</f>
        <v>434</v>
      </c>
      <c r="T37" s="3" t="s">
        <v>0</v>
      </c>
      <c r="U37" s="4">
        <f>M37</f>
        <v>2429</v>
      </c>
      <c r="V37" s="3" t="s">
        <v>1</v>
      </c>
      <c r="W37" s="6"/>
      <c r="X37" s="7"/>
      <c r="Y37" s="7"/>
      <c r="Z37" s="8" t="s">
        <v>4</v>
      </c>
      <c r="AA37" s="36">
        <f>I37+K37+M37</f>
        <v>4837</v>
      </c>
      <c r="AB37" s="37"/>
    </row>
    <row r="38" spans="1:28" ht="6" customHeight="1">
      <c r="A38" s="9"/>
      <c r="B38" s="10"/>
      <c r="C38" s="10"/>
      <c r="D38" s="10"/>
      <c r="E38" s="10"/>
      <c r="F38" s="11"/>
      <c r="G38" s="12"/>
      <c r="I38" s="9"/>
      <c r="J38" s="10"/>
      <c r="K38" s="10"/>
      <c r="L38" s="10"/>
      <c r="M38" s="10"/>
      <c r="N38" s="13"/>
      <c r="O38" s="12"/>
      <c r="P38" s="14"/>
      <c r="Q38" s="9"/>
      <c r="R38" s="10"/>
      <c r="S38" s="10"/>
      <c r="T38" s="10"/>
      <c r="U38" s="10"/>
      <c r="V38" s="13"/>
      <c r="W38" s="12"/>
      <c r="X38" s="14"/>
      <c r="Y38" s="14"/>
      <c r="Z38" s="38" t="str">
        <f>A43</f>
        <v>Série 569/5</v>
      </c>
      <c r="AA38" s="15"/>
      <c r="AB38" s="16"/>
    </row>
    <row r="39" spans="1:28" ht="18">
      <c r="A39" s="17"/>
      <c r="B39" s="18"/>
      <c r="C39" s="19">
        <f ca="1">_XLL.ALEA.ENTRE.BORNES(25,4999)</f>
        <v>2452</v>
      </c>
      <c r="D39" s="18" t="s">
        <v>0</v>
      </c>
      <c r="E39" s="19">
        <f ca="1">_XLL.ALEA.ENTRE.BORNES(25,4999)</f>
        <v>4753</v>
      </c>
      <c r="F39" s="20" t="s">
        <v>1</v>
      </c>
      <c r="G39" s="21"/>
      <c r="I39" s="17"/>
      <c r="J39" s="18"/>
      <c r="K39" s="19">
        <f>C39</f>
        <v>2452</v>
      </c>
      <c r="L39" s="18" t="s">
        <v>0</v>
      </c>
      <c r="M39" s="19">
        <f>E39</f>
        <v>4753</v>
      </c>
      <c r="N39" s="22" t="s">
        <v>1</v>
      </c>
      <c r="O39" s="21"/>
      <c r="P39" s="7"/>
      <c r="Q39" s="17"/>
      <c r="R39" s="18"/>
      <c r="S39" s="19">
        <f>K39</f>
        <v>2452</v>
      </c>
      <c r="T39" s="18" t="s">
        <v>0</v>
      </c>
      <c r="U39" s="19">
        <f>M39</f>
        <v>4753</v>
      </c>
      <c r="V39" s="22" t="s">
        <v>1</v>
      </c>
      <c r="W39" s="21"/>
      <c r="X39" s="7"/>
      <c r="Z39" s="39"/>
      <c r="AA39" s="40">
        <f>I39+K39+M39</f>
        <v>7205</v>
      </c>
      <c r="AB39" s="41"/>
    </row>
    <row r="40" spans="1:28" ht="6" customHeight="1">
      <c r="A40" s="9"/>
      <c r="B40" s="10"/>
      <c r="C40" s="10"/>
      <c r="D40" s="10"/>
      <c r="E40" s="10"/>
      <c r="F40" s="11"/>
      <c r="G40" s="12"/>
      <c r="I40" s="9"/>
      <c r="J40" s="10"/>
      <c r="K40" s="10"/>
      <c r="L40" s="10"/>
      <c r="M40" s="10"/>
      <c r="N40" s="13"/>
      <c r="O40" s="12"/>
      <c r="P40" s="14"/>
      <c r="Q40" s="9"/>
      <c r="R40" s="10"/>
      <c r="S40" s="10"/>
      <c r="T40" s="10"/>
      <c r="U40" s="10"/>
      <c r="V40" s="13"/>
      <c r="W40" s="12"/>
      <c r="X40" s="14"/>
      <c r="Y40" s="14"/>
      <c r="Z40" s="9"/>
      <c r="AA40" s="15"/>
      <c r="AB40" s="16"/>
    </row>
    <row r="41" spans="1:28" ht="18">
      <c r="A41" s="45" t="s">
        <v>4</v>
      </c>
      <c r="B41" s="46"/>
      <c r="C41" s="19">
        <f>G41+E41</f>
        <v>6939</v>
      </c>
      <c r="D41" s="22" t="s">
        <v>2</v>
      </c>
      <c r="E41" s="19">
        <f ca="1">_XLL.ALEA.ENTRE.BORNES(25,2999)</f>
        <v>2173</v>
      </c>
      <c r="F41" s="20" t="s">
        <v>1</v>
      </c>
      <c r="G41" s="33">
        <f ca="1">_XLL.ALEA.ENTRE.BORNES(25,7999)</f>
        <v>4766</v>
      </c>
      <c r="I41" s="45" t="str">
        <f>A41</f>
        <v>CE2</v>
      </c>
      <c r="J41" s="46"/>
      <c r="K41" s="22">
        <f>C41</f>
        <v>6939</v>
      </c>
      <c r="L41" s="22" t="s">
        <v>2</v>
      </c>
      <c r="M41" s="22">
        <f>E41</f>
        <v>2173</v>
      </c>
      <c r="N41" s="22" t="s">
        <v>1</v>
      </c>
      <c r="O41" s="12"/>
      <c r="P41" s="14"/>
      <c r="Q41" s="45" t="str">
        <f>I41</f>
        <v>CE2</v>
      </c>
      <c r="R41" s="46"/>
      <c r="S41" s="22">
        <f>K41</f>
        <v>6939</v>
      </c>
      <c r="T41" s="22" t="s">
        <v>2</v>
      </c>
      <c r="U41" s="22">
        <f>M41</f>
        <v>2173</v>
      </c>
      <c r="V41" s="22" t="s">
        <v>1</v>
      </c>
      <c r="W41" s="12"/>
      <c r="X41" s="14"/>
      <c r="Y41" s="14"/>
      <c r="Z41" s="9"/>
      <c r="AA41" s="40">
        <f>G41</f>
        <v>4766</v>
      </c>
      <c r="AB41" s="41"/>
    </row>
    <row r="42" spans="1:28" ht="6.75" customHeight="1">
      <c r="A42" s="47"/>
      <c r="B42" s="48"/>
      <c r="C42" s="10"/>
      <c r="D42" s="13"/>
      <c r="E42" s="10"/>
      <c r="F42" s="11"/>
      <c r="G42" s="12"/>
      <c r="I42" s="47"/>
      <c r="J42" s="48"/>
      <c r="K42" s="10"/>
      <c r="L42" s="10"/>
      <c r="M42" s="10"/>
      <c r="N42" s="13"/>
      <c r="O42" s="12"/>
      <c r="P42" s="14"/>
      <c r="Q42" s="47"/>
      <c r="R42" s="48"/>
      <c r="S42" s="10"/>
      <c r="T42" s="10"/>
      <c r="U42" s="10"/>
      <c r="V42" s="13"/>
      <c r="W42" s="12"/>
      <c r="X42" s="14"/>
      <c r="Y42" s="14"/>
      <c r="Z42" s="9"/>
      <c r="AA42" s="15"/>
      <c r="AB42" s="23"/>
    </row>
    <row r="43" spans="1:28" ht="18">
      <c r="A43" s="49" t="str">
        <f>M2&amp;"/5"</f>
        <v>Série 569/5</v>
      </c>
      <c r="B43" s="50"/>
      <c r="C43" s="34">
        <f>G43+E43</f>
        <v>6735</v>
      </c>
      <c r="D43" s="24" t="s">
        <v>2</v>
      </c>
      <c r="E43" s="31">
        <f ca="1">_XLL.ALEA.ENTRE.BORNES(25,2999)</f>
        <v>2609</v>
      </c>
      <c r="F43" s="25" t="s">
        <v>1</v>
      </c>
      <c r="G43" s="35">
        <f ca="1">_XLL.ALEA.ENTRE.BORNES(25,7999)</f>
        <v>4126</v>
      </c>
      <c r="I43" s="49" t="str">
        <f>A43</f>
        <v>Série 569/5</v>
      </c>
      <c r="J43" s="50"/>
      <c r="K43" s="24">
        <f>C43</f>
        <v>6735</v>
      </c>
      <c r="L43" s="24" t="s">
        <v>2</v>
      </c>
      <c r="M43" s="24">
        <f>E43</f>
        <v>2609</v>
      </c>
      <c r="N43" s="24" t="s">
        <v>1</v>
      </c>
      <c r="O43" s="26"/>
      <c r="P43" s="14"/>
      <c r="Q43" s="49" t="str">
        <f>I43</f>
        <v>Série 569/5</v>
      </c>
      <c r="R43" s="50"/>
      <c r="S43" s="24">
        <f>K43</f>
        <v>6735</v>
      </c>
      <c r="T43" s="24" t="s">
        <v>2</v>
      </c>
      <c r="U43" s="24">
        <f>M43</f>
        <v>2609</v>
      </c>
      <c r="V43" s="24" t="s">
        <v>1</v>
      </c>
      <c r="W43" s="26"/>
      <c r="X43" s="14"/>
      <c r="Y43" s="7"/>
      <c r="Z43" s="27"/>
      <c r="AA43" s="42">
        <f>G43</f>
        <v>4126</v>
      </c>
      <c r="AB43" s="43"/>
    </row>
  </sheetData>
  <sheetProtection/>
  <mergeCells count="59">
    <mergeCell ref="A43:B43"/>
    <mergeCell ref="I43:J43"/>
    <mergeCell ref="Q43:R43"/>
    <mergeCell ref="AA43:AB43"/>
    <mergeCell ref="Z38:Z39"/>
    <mergeCell ref="AA39:AB39"/>
    <mergeCell ref="A41:B42"/>
    <mergeCell ref="I41:J42"/>
    <mergeCell ref="Q41:R42"/>
    <mergeCell ref="AA41:AB41"/>
    <mergeCell ref="AA33:AB33"/>
    <mergeCell ref="A35:B35"/>
    <mergeCell ref="I35:J35"/>
    <mergeCell ref="Q35:R35"/>
    <mergeCell ref="AA35:AB35"/>
    <mergeCell ref="AA37:AB37"/>
    <mergeCell ref="A27:B27"/>
    <mergeCell ref="I27:J27"/>
    <mergeCell ref="Q27:R27"/>
    <mergeCell ref="AA27:AB27"/>
    <mergeCell ref="AA29:AB29"/>
    <mergeCell ref="Z30:Z31"/>
    <mergeCell ref="AA31:AB31"/>
    <mergeCell ref="AA21:AB21"/>
    <mergeCell ref="Z22:Z23"/>
    <mergeCell ref="AA23:AB23"/>
    <mergeCell ref="A25:B26"/>
    <mergeCell ref="I25:J26"/>
    <mergeCell ref="Q25:R26"/>
    <mergeCell ref="AA25:AB25"/>
    <mergeCell ref="AA11:AB11"/>
    <mergeCell ref="AA13:AB13"/>
    <mergeCell ref="Z14:Z15"/>
    <mergeCell ref="AA15:AB15"/>
    <mergeCell ref="AA17:AB17"/>
    <mergeCell ref="A19:B19"/>
    <mergeCell ref="I19:J19"/>
    <mergeCell ref="Q19:R19"/>
    <mergeCell ref="AA19:AB19"/>
    <mergeCell ref="Z2:AB2"/>
    <mergeCell ref="Z3:AB3"/>
    <mergeCell ref="AA5:AB5"/>
    <mergeCell ref="Z6:Z7"/>
    <mergeCell ref="AA7:AB7"/>
    <mergeCell ref="A9:B10"/>
    <mergeCell ref="I9:J10"/>
    <mergeCell ref="Q9:R10"/>
    <mergeCell ref="AA9:AB9"/>
    <mergeCell ref="C2:K2"/>
    <mergeCell ref="M2:O2"/>
    <mergeCell ref="A17:B18"/>
    <mergeCell ref="I17:J18"/>
    <mergeCell ref="Q17:R18"/>
    <mergeCell ref="A33:B34"/>
    <mergeCell ref="I33:J34"/>
    <mergeCell ref="Q33:R34"/>
    <mergeCell ref="A11:B11"/>
    <mergeCell ref="I11:J11"/>
    <mergeCell ref="Q11:R11"/>
  </mergeCells>
  <printOptions/>
  <pageMargins left="0.23622047244094488" right="0.23622047244094488" top="0.1968503937007874" bottom="0.3543307086614173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43"/>
  <sheetViews>
    <sheetView view="pageBreakPreview" zoomScale="110" zoomScaleNormal="90" zoomScaleSheetLayoutView="110" zoomScalePageLayoutView="0" workbookViewId="0" topLeftCell="C1">
      <selection activeCell="C12" sqref="C12"/>
    </sheetView>
  </sheetViews>
  <sheetFormatPr defaultColWidth="11.421875" defaultRowHeight="15"/>
  <cols>
    <col min="1" max="1" width="8.57421875" style="0" customWidth="1"/>
    <col min="2" max="2" width="2.140625" style="0" customWidth="1"/>
    <col min="3" max="3" width="9.140625" style="0" customWidth="1"/>
    <col min="4" max="4" width="2.7109375" style="0" customWidth="1"/>
    <col min="5" max="5" width="8.8515625" style="0" customWidth="1"/>
    <col min="6" max="6" width="2.8515625" style="0" customWidth="1"/>
    <col min="7" max="7" width="8.57421875" style="0" customWidth="1"/>
    <col min="8" max="8" width="6.57421875" style="0" customWidth="1"/>
    <col min="9" max="9" width="8.8515625" style="0" customWidth="1"/>
    <col min="10" max="10" width="2.421875" style="0" customWidth="1"/>
    <col min="11" max="11" width="8.8515625" style="0" customWidth="1"/>
    <col min="12" max="12" width="2.421875" style="0" customWidth="1"/>
    <col min="13" max="13" width="8.8515625" style="0" customWidth="1"/>
    <col min="14" max="14" width="2.8515625" style="0" customWidth="1"/>
    <col min="15" max="15" width="8.57421875" style="0" customWidth="1"/>
    <col min="16" max="16" width="6.57421875" style="0" customWidth="1"/>
    <col min="17" max="17" width="8.8515625" style="0" customWidth="1"/>
    <col min="18" max="18" width="2.8515625" style="0" customWidth="1"/>
    <col min="19" max="19" width="8.7109375" style="0" customWidth="1"/>
    <col min="20" max="20" width="2.57421875" style="0" customWidth="1"/>
    <col min="21" max="21" width="9.00390625" style="0" customWidth="1"/>
    <col min="22" max="22" width="2.8515625" style="0" customWidth="1"/>
    <col min="23" max="24" width="8.57421875" style="0" customWidth="1"/>
    <col min="25" max="25" width="15.8515625" style="0" customWidth="1"/>
    <col min="28" max="28" width="6.7109375" style="0" customWidth="1"/>
    <col min="29" max="29" width="3.57421875" style="0" customWidth="1"/>
    <col min="30" max="30" width="11.8515625" style="0" customWidth="1"/>
  </cols>
  <sheetData>
    <row r="1" ht="2.25" customHeight="1" thickBot="1"/>
    <row r="2" spans="3:30" ht="18.75" thickBot="1">
      <c r="C2" s="51" t="s">
        <v>3</v>
      </c>
      <c r="D2" s="52"/>
      <c r="E2" s="52"/>
      <c r="F2" s="52"/>
      <c r="G2" s="52"/>
      <c r="H2" s="52"/>
      <c r="I2" s="52"/>
      <c r="J2" s="52"/>
      <c r="K2" s="53"/>
      <c r="M2" s="57" t="str">
        <f ca="1">"Série "&amp;INT(RAND()*999)+1</f>
        <v>Série 240</v>
      </c>
      <c r="N2" s="58"/>
      <c r="O2" s="59"/>
      <c r="P2" s="28"/>
      <c r="Q2" s="28"/>
      <c r="R2" s="28"/>
      <c r="S2" s="28"/>
      <c r="T2" s="28"/>
      <c r="U2" s="28"/>
      <c r="V2" s="28"/>
      <c r="W2" s="28"/>
      <c r="X2" s="28"/>
      <c r="Z2" s="54" t="s">
        <v>3</v>
      </c>
      <c r="AA2" s="55"/>
      <c r="AB2" s="56"/>
      <c r="AD2" s="1" t="str">
        <f>M2</f>
        <v>Série 240</v>
      </c>
    </row>
    <row r="3" spans="26:28" ht="6.75" customHeight="1">
      <c r="Z3" s="44"/>
      <c r="AA3" s="44"/>
      <c r="AB3" s="44"/>
    </row>
    <row r="4" ht="15" hidden="1"/>
    <row r="5" spans="1:28" ht="18">
      <c r="A5" s="2">
        <f ca="1">_XLL.ALEA.ENTRE.BORNES(125,49999)</f>
        <v>48731</v>
      </c>
      <c r="B5" s="30" t="s">
        <v>0</v>
      </c>
      <c r="C5" s="4">
        <f ca="1">_XLL.ALEA.ENTRE.BORNES(25,9999)</f>
        <v>9446</v>
      </c>
      <c r="D5" s="30" t="s">
        <v>0</v>
      </c>
      <c r="E5" s="4">
        <f ca="1">_XLL.ALEA.ENTRE.BORNES(125,49999)</f>
        <v>20472</v>
      </c>
      <c r="F5" s="5" t="s">
        <v>1</v>
      </c>
      <c r="G5" s="6"/>
      <c r="I5" s="2">
        <f>A5</f>
        <v>48731</v>
      </c>
      <c r="J5" s="3" t="s">
        <v>0</v>
      </c>
      <c r="K5" s="4">
        <f>C5</f>
        <v>9446</v>
      </c>
      <c r="L5" s="3" t="s">
        <v>0</v>
      </c>
      <c r="M5" s="4">
        <f>E5</f>
        <v>20472</v>
      </c>
      <c r="N5" s="3" t="s">
        <v>1</v>
      </c>
      <c r="O5" s="6"/>
      <c r="P5" s="7"/>
      <c r="Q5" s="2">
        <f>I5</f>
        <v>48731</v>
      </c>
      <c r="R5" s="3" t="s">
        <v>0</v>
      </c>
      <c r="S5" s="4">
        <f>K5</f>
        <v>9446</v>
      </c>
      <c r="T5" s="3" t="s">
        <v>0</v>
      </c>
      <c r="U5" s="4">
        <f>M5</f>
        <v>20472</v>
      </c>
      <c r="V5" s="3" t="s">
        <v>1</v>
      </c>
      <c r="W5" s="6"/>
      <c r="X5" s="7"/>
      <c r="Y5" s="7"/>
      <c r="Z5" s="8" t="s">
        <v>4</v>
      </c>
      <c r="AA5" s="36">
        <f>I5+K5+M5</f>
        <v>78649</v>
      </c>
      <c r="AB5" s="37"/>
    </row>
    <row r="6" spans="1:28" ht="6.75" customHeight="1">
      <c r="A6" s="9"/>
      <c r="B6" s="10"/>
      <c r="C6" s="10"/>
      <c r="D6" s="10"/>
      <c r="E6" s="10"/>
      <c r="F6" s="11"/>
      <c r="G6" s="12"/>
      <c r="I6" s="9"/>
      <c r="J6" s="10"/>
      <c r="K6" s="10"/>
      <c r="L6" s="10"/>
      <c r="M6" s="10"/>
      <c r="N6" s="13"/>
      <c r="O6" s="12"/>
      <c r="P6" s="14"/>
      <c r="Q6" s="9"/>
      <c r="R6" s="10"/>
      <c r="S6" s="10"/>
      <c r="T6" s="10"/>
      <c r="U6" s="10"/>
      <c r="V6" s="13"/>
      <c r="W6" s="12"/>
      <c r="X6" s="14"/>
      <c r="Y6" s="14"/>
      <c r="Z6" s="38" t="str">
        <f>A11</f>
        <v>Série 240/1</v>
      </c>
      <c r="AA6" s="15"/>
      <c r="AB6" s="16"/>
    </row>
    <row r="7" spans="1:28" ht="18">
      <c r="A7" s="17"/>
      <c r="B7" s="18"/>
      <c r="C7" s="19">
        <f>G7+E7</f>
        <v>29172</v>
      </c>
      <c r="D7" s="22" t="s">
        <v>2</v>
      </c>
      <c r="E7" s="19">
        <f ca="1">_XLL.ALEA.ENTRE.BORNES(25,29999)</f>
        <v>157</v>
      </c>
      <c r="F7" s="20" t="s">
        <v>1</v>
      </c>
      <c r="G7" s="33">
        <f ca="1">_XLL.ALEA.ENTRE.BORNES(25,79999)</f>
        <v>29015</v>
      </c>
      <c r="I7" s="17"/>
      <c r="J7" s="18"/>
      <c r="K7" s="19">
        <f>C7</f>
        <v>29172</v>
      </c>
      <c r="L7" s="18" t="s">
        <v>2</v>
      </c>
      <c r="M7" s="19">
        <f>E7</f>
        <v>157</v>
      </c>
      <c r="N7" s="22" t="s">
        <v>1</v>
      </c>
      <c r="O7" s="21"/>
      <c r="P7" s="7"/>
      <c r="Q7" s="17"/>
      <c r="R7" s="18"/>
      <c r="S7" s="19">
        <f>K7</f>
        <v>29172</v>
      </c>
      <c r="T7" s="18" t="s">
        <v>0</v>
      </c>
      <c r="U7" s="19">
        <f>M7</f>
        <v>157</v>
      </c>
      <c r="V7" s="22" t="s">
        <v>1</v>
      </c>
      <c r="W7" s="21"/>
      <c r="X7" s="7"/>
      <c r="Y7" s="7"/>
      <c r="Z7" s="39"/>
      <c r="AA7" s="40">
        <f>C7-E7</f>
        <v>29015</v>
      </c>
      <c r="AB7" s="41"/>
    </row>
    <row r="8" spans="1:28" ht="6.75" customHeight="1">
      <c r="A8" s="9"/>
      <c r="B8" s="10"/>
      <c r="C8" s="19"/>
      <c r="D8" s="22" t="s">
        <v>2</v>
      </c>
      <c r="E8" s="19"/>
      <c r="F8" s="20" t="s">
        <v>1</v>
      </c>
      <c r="G8" s="12"/>
      <c r="I8" s="9"/>
      <c r="J8" s="10"/>
      <c r="K8" s="10"/>
      <c r="L8" s="10"/>
      <c r="M8" s="10"/>
      <c r="N8" s="13"/>
      <c r="O8" s="12"/>
      <c r="P8" s="14"/>
      <c r="Q8" s="9"/>
      <c r="R8" s="10"/>
      <c r="S8" s="10"/>
      <c r="T8" s="10"/>
      <c r="U8" s="10"/>
      <c r="V8" s="13"/>
      <c r="W8" s="12"/>
      <c r="X8" s="14"/>
      <c r="Y8" s="14"/>
      <c r="Z8" s="9"/>
      <c r="AA8" s="15"/>
      <c r="AB8" s="16"/>
    </row>
    <row r="9" spans="1:28" ht="18">
      <c r="A9" s="45" t="s">
        <v>4</v>
      </c>
      <c r="B9" s="46"/>
      <c r="C9" s="19">
        <f>G9+E9</f>
        <v>51458</v>
      </c>
      <c r="D9" s="22" t="s">
        <v>2</v>
      </c>
      <c r="E9" s="19">
        <f ca="1">_XLL.ALEA.ENTRE.BORNES(25,29999)</f>
        <v>22001</v>
      </c>
      <c r="F9" s="20" t="s">
        <v>1</v>
      </c>
      <c r="G9" s="33">
        <f ca="1">_XLL.ALEA.ENTRE.BORNES(25,79999)</f>
        <v>29457</v>
      </c>
      <c r="I9" s="45" t="str">
        <f>A9</f>
        <v>CE2</v>
      </c>
      <c r="J9" s="46"/>
      <c r="K9" s="22">
        <f>C9</f>
        <v>51458</v>
      </c>
      <c r="L9" s="22" t="s">
        <v>2</v>
      </c>
      <c r="M9" s="22">
        <f>E9</f>
        <v>22001</v>
      </c>
      <c r="N9" s="22" t="s">
        <v>1</v>
      </c>
      <c r="O9" s="12"/>
      <c r="P9" s="14"/>
      <c r="Q9" s="45" t="str">
        <f>I9</f>
        <v>CE2</v>
      </c>
      <c r="R9" s="46"/>
      <c r="S9" s="22">
        <f>K9</f>
        <v>51458</v>
      </c>
      <c r="T9" s="22" t="s">
        <v>2</v>
      </c>
      <c r="U9" s="22">
        <f>M9</f>
        <v>22001</v>
      </c>
      <c r="V9" s="22" t="s">
        <v>1</v>
      </c>
      <c r="W9" s="12"/>
      <c r="X9" s="14"/>
      <c r="Y9" s="14"/>
      <c r="Z9" s="9"/>
      <c r="AA9" s="40">
        <f>C9-E9</f>
        <v>29457</v>
      </c>
      <c r="AB9" s="41"/>
    </row>
    <row r="10" spans="1:28" ht="6.75" customHeight="1">
      <c r="A10" s="47"/>
      <c r="B10" s="60"/>
      <c r="C10" s="10"/>
      <c r="D10" s="13"/>
      <c r="E10" s="10"/>
      <c r="F10" s="11"/>
      <c r="G10" s="12"/>
      <c r="I10" s="47"/>
      <c r="J10" s="48"/>
      <c r="K10" s="10"/>
      <c r="L10" s="10"/>
      <c r="M10" s="10"/>
      <c r="N10" s="13"/>
      <c r="O10" s="12"/>
      <c r="P10" s="14"/>
      <c r="Q10" s="47"/>
      <c r="R10" s="48"/>
      <c r="S10" s="10"/>
      <c r="T10" s="10"/>
      <c r="U10" s="10"/>
      <c r="V10" s="13"/>
      <c r="W10" s="12"/>
      <c r="X10" s="14"/>
      <c r="Y10" s="14"/>
      <c r="Z10" s="9"/>
      <c r="AA10" s="15"/>
      <c r="AB10" s="23"/>
    </row>
    <row r="11" spans="1:28" ht="18">
      <c r="A11" s="49" t="str">
        <f>M2&amp;"/1"</f>
        <v>Série 240/1</v>
      </c>
      <c r="B11" s="50"/>
      <c r="C11" s="34">
        <f ca="1">_XLL.ALEA.ENTRE.BORNES(25,9999)</f>
        <v>1241</v>
      </c>
      <c r="D11" s="24" t="s">
        <v>5</v>
      </c>
      <c r="E11" s="31">
        <f ca="1">_XLL.ALEA.ENTRE.BORNES(2,9)</f>
        <v>8</v>
      </c>
      <c r="F11" s="25" t="s">
        <v>1</v>
      </c>
      <c r="G11" s="35"/>
      <c r="I11" s="49" t="str">
        <f>A11</f>
        <v>Série 240/1</v>
      </c>
      <c r="J11" s="50"/>
      <c r="K11" s="24">
        <f>C11</f>
        <v>1241</v>
      </c>
      <c r="L11" s="24" t="s">
        <v>5</v>
      </c>
      <c r="M11" s="24">
        <f>E11</f>
        <v>8</v>
      </c>
      <c r="N11" s="24" t="s">
        <v>1</v>
      </c>
      <c r="O11" s="26"/>
      <c r="P11" s="14"/>
      <c r="Q11" s="49" t="str">
        <f>I11</f>
        <v>Série 240/1</v>
      </c>
      <c r="R11" s="50"/>
      <c r="S11" s="24">
        <f>K11</f>
        <v>1241</v>
      </c>
      <c r="T11" s="24" t="s">
        <v>5</v>
      </c>
      <c r="U11" s="24">
        <f>M11</f>
        <v>8</v>
      </c>
      <c r="V11" s="24" t="s">
        <v>1</v>
      </c>
      <c r="W11" s="26"/>
      <c r="X11" s="14"/>
      <c r="Y11" s="14"/>
      <c r="Z11" s="27"/>
      <c r="AA11" s="42">
        <f>C11*E11</f>
        <v>9928</v>
      </c>
      <c r="AB11" s="43"/>
    </row>
    <row r="13" spans="1:28" ht="18">
      <c r="A13" s="29"/>
      <c r="B13" s="3"/>
      <c r="C13" s="4">
        <f ca="1">_XLL.ALEA.ENTRE.BORNES(25,99999)</f>
        <v>87550</v>
      </c>
      <c r="D13" s="30" t="s">
        <v>0</v>
      </c>
      <c r="E13" s="4">
        <f ca="1">_XLL.ALEA.ENTRE.BORNES(25,99999)</f>
        <v>48313</v>
      </c>
      <c r="F13" s="5" t="s">
        <v>1</v>
      </c>
      <c r="G13" s="6"/>
      <c r="I13" s="2"/>
      <c r="J13" s="3"/>
      <c r="K13" s="4">
        <f>C13</f>
        <v>87550</v>
      </c>
      <c r="L13" s="3" t="s">
        <v>0</v>
      </c>
      <c r="M13" s="4">
        <f>E13</f>
        <v>48313</v>
      </c>
      <c r="N13" s="5" t="s">
        <v>1</v>
      </c>
      <c r="O13" s="6"/>
      <c r="P13" s="7"/>
      <c r="Q13" s="2"/>
      <c r="R13" s="3"/>
      <c r="S13" s="4">
        <f>K13</f>
        <v>87550</v>
      </c>
      <c r="T13" s="3" t="s">
        <v>0</v>
      </c>
      <c r="U13" s="4">
        <f>M13</f>
        <v>48313</v>
      </c>
      <c r="V13" s="5" t="s">
        <v>1</v>
      </c>
      <c r="W13" s="6"/>
      <c r="X13" s="7"/>
      <c r="Y13" s="7"/>
      <c r="Z13" s="8" t="s">
        <v>4</v>
      </c>
      <c r="AA13" s="36">
        <f>I13+K13+M13</f>
        <v>135863</v>
      </c>
      <c r="AB13" s="37"/>
    </row>
    <row r="14" spans="1:28" ht="6.75" customHeight="1">
      <c r="A14" s="9"/>
      <c r="B14" s="10"/>
      <c r="C14" s="10"/>
      <c r="D14" s="10"/>
      <c r="E14" s="10"/>
      <c r="F14" s="11"/>
      <c r="G14" s="12"/>
      <c r="I14" s="9"/>
      <c r="J14" s="10"/>
      <c r="K14" s="10"/>
      <c r="L14" s="10"/>
      <c r="M14" s="10"/>
      <c r="N14" s="11"/>
      <c r="O14" s="12"/>
      <c r="P14" s="14"/>
      <c r="Q14" s="9"/>
      <c r="R14" s="10"/>
      <c r="S14" s="10"/>
      <c r="T14" s="10"/>
      <c r="U14" s="10"/>
      <c r="V14" s="11"/>
      <c r="W14" s="12"/>
      <c r="X14" s="14"/>
      <c r="Y14" s="14"/>
      <c r="Z14" s="38" t="str">
        <f>A19</f>
        <v>Série 240/2</v>
      </c>
      <c r="AA14" s="15"/>
      <c r="AB14" s="16"/>
    </row>
    <row r="15" spans="1:28" ht="18">
      <c r="A15" s="17"/>
      <c r="B15" s="18"/>
      <c r="C15" s="19">
        <f>G15+E15</f>
        <v>64335</v>
      </c>
      <c r="D15" s="22" t="s">
        <v>2</v>
      </c>
      <c r="E15" s="19">
        <f ca="1">_XLL.ALEA.ENTRE.BORNES(25,29999)</f>
        <v>18559</v>
      </c>
      <c r="F15" s="20" t="s">
        <v>1</v>
      </c>
      <c r="G15" s="33">
        <f ca="1">_XLL.ALEA.ENTRE.BORNES(25,79999)</f>
        <v>45776</v>
      </c>
      <c r="I15" s="17"/>
      <c r="J15" s="18"/>
      <c r="K15" s="19">
        <f>C15</f>
        <v>64335</v>
      </c>
      <c r="L15" s="18" t="s">
        <v>2</v>
      </c>
      <c r="M15" s="19">
        <f>E15</f>
        <v>18559</v>
      </c>
      <c r="N15" s="20" t="s">
        <v>1</v>
      </c>
      <c r="O15" s="21"/>
      <c r="P15" s="7"/>
      <c r="Q15" s="17"/>
      <c r="R15" s="18"/>
      <c r="S15" s="19">
        <f>K15</f>
        <v>64335</v>
      </c>
      <c r="T15" s="18" t="s">
        <v>2</v>
      </c>
      <c r="U15" s="19">
        <f>M15</f>
        <v>18559</v>
      </c>
      <c r="V15" s="20" t="s">
        <v>1</v>
      </c>
      <c r="W15" s="21"/>
      <c r="X15" s="7"/>
      <c r="Y15" s="7"/>
      <c r="Z15" s="39"/>
      <c r="AA15" s="40">
        <f>C15-E15</f>
        <v>45776</v>
      </c>
      <c r="AB15" s="41"/>
    </row>
    <row r="16" spans="1:28" ht="6.75" customHeight="1">
      <c r="A16" s="9"/>
      <c r="B16" s="10"/>
      <c r="C16" s="19"/>
      <c r="D16" s="22" t="s">
        <v>2</v>
      </c>
      <c r="E16" s="19"/>
      <c r="F16" s="11"/>
      <c r="G16" s="12"/>
      <c r="I16" s="9"/>
      <c r="J16" s="10"/>
      <c r="K16" s="10"/>
      <c r="L16" s="10"/>
      <c r="M16" s="10"/>
      <c r="N16" s="11"/>
      <c r="O16" s="12"/>
      <c r="P16" s="14"/>
      <c r="Q16" s="9"/>
      <c r="R16" s="10"/>
      <c r="S16" s="10"/>
      <c r="T16" s="10"/>
      <c r="U16" s="10"/>
      <c r="V16" s="11"/>
      <c r="W16" s="12"/>
      <c r="X16" s="14"/>
      <c r="Y16" s="14"/>
      <c r="Z16" s="9"/>
      <c r="AA16" s="15"/>
      <c r="AB16" s="16"/>
    </row>
    <row r="17" spans="1:28" ht="18">
      <c r="A17" s="45" t="s">
        <v>4</v>
      </c>
      <c r="B17" s="46"/>
      <c r="C17" s="19">
        <f>G17+E17</f>
        <v>35062</v>
      </c>
      <c r="D17" s="22" t="s">
        <v>2</v>
      </c>
      <c r="E17" s="19">
        <f ca="1">_XLL.ALEA.ENTRE.BORNES(25,29999)</f>
        <v>27087</v>
      </c>
      <c r="F17" s="20" t="s">
        <v>1</v>
      </c>
      <c r="G17" s="33">
        <f ca="1">_XLL.ALEA.ENTRE.BORNES(25,7999)</f>
        <v>7975</v>
      </c>
      <c r="I17" s="45" t="s">
        <v>4</v>
      </c>
      <c r="J17" s="46"/>
      <c r="K17" s="22">
        <f>C17</f>
        <v>35062</v>
      </c>
      <c r="L17" s="22" t="s">
        <v>2</v>
      </c>
      <c r="M17" s="22">
        <f>E17</f>
        <v>27087</v>
      </c>
      <c r="N17" s="20" t="s">
        <v>1</v>
      </c>
      <c r="O17" s="12"/>
      <c r="P17" s="14"/>
      <c r="Q17" s="45" t="s">
        <v>4</v>
      </c>
      <c r="R17" s="46"/>
      <c r="S17" s="22">
        <f>K17</f>
        <v>35062</v>
      </c>
      <c r="T17" s="22" t="s">
        <v>2</v>
      </c>
      <c r="U17" s="22">
        <f>M17</f>
        <v>27087</v>
      </c>
      <c r="V17" s="20" t="s">
        <v>1</v>
      </c>
      <c r="W17" s="12"/>
      <c r="X17" s="14"/>
      <c r="Y17" s="14"/>
      <c r="Z17" s="9"/>
      <c r="AA17" s="40">
        <f>C17-E17</f>
        <v>7975</v>
      </c>
      <c r="AB17" s="41"/>
    </row>
    <row r="18" spans="1:28" ht="6.75" customHeight="1">
      <c r="A18" s="47"/>
      <c r="B18" s="48"/>
      <c r="C18" s="10"/>
      <c r="D18" s="13"/>
      <c r="E18" s="10"/>
      <c r="F18" s="11"/>
      <c r="G18" s="12"/>
      <c r="I18" s="47"/>
      <c r="J18" s="48"/>
      <c r="K18" s="10"/>
      <c r="L18" s="10"/>
      <c r="M18" s="10"/>
      <c r="N18" s="11"/>
      <c r="O18" s="12"/>
      <c r="P18" s="14"/>
      <c r="Q18" s="47"/>
      <c r="R18" s="48"/>
      <c r="S18" s="10"/>
      <c r="T18" s="10"/>
      <c r="U18" s="10"/>
      <c r="V18" s="11"/>
      <c r="W18" s="12"/>
      <c r="X18" s="14"/>
      <c r="Y18" s="14"/>
      <c r="Z18" s="9"/>
      <c r="AA18" s="15"/>
      <c r="AB18" s="23"/>
    </row>
    <row r="19" spans="1:28" ht="18">
      <c r="A19" s="49" t="str">
        <f>M2&amp;"/2"</f>
        <v>Série 240/2</v>
      </c>
      <c r="B19" s="50"/>
      <c r="C19" s="34">
        <f ca="1">_XLL.ALEA.ENTRE.BORNES(25,9999)</f>
        <v>7539</v>
      </c>
      <c r="D19" s="24" t="s">
        <v>5</v>
      </c>
      <c r="E19" s="31">
        <f ca="1">_XLL.ALEA.ENTRE.BORNES(2,9)</f>
        <v>3</v>
      </c>
      <c r="F19" s="25" t="s">
        <v>1</v>
      </c>
      <c r="G19" s="35"/>
      <c r="I19" s="49" t="str">
        <f>A19</f>
        <v>Série 240/2</v>
      </c>
      <c r="J19" s="50"/>
      <c r="K19" s="24">
        <f>C19</f>
        <v>7539</v>
      </c>
      <c r="L19" s="24" t="s">
        <v>5</v>
      </c>
      <c r="M19" s="24">
        <f>E19</f>
        <v>3</v>
      </c>
      <c r="N19" s="25" t="s">
        <v>1</v>
      </c>
      <c r="O19" s="26"/>
      <c r="P19" s="14"/>
      <c r="Q19" s="49" t="str">
        <f>I19</f>
        <v>Série 240/2</v>
      </c>
      <c r="R19" s="50"/>
      <c r="S19" s="24">
        <f>K19</f>
        <v>7539</v>
      </c>
      <c r="T19" s="24" t="s">
        <v>5</v>
      </c>
      <c r="U19" s="24">
        <f>M19</f>
        <v>3</v>
      </c>
      <c r="V19" s="25" t="s">
        <v>1</v>
      </c>
      <c r="W19" s="26"/>
      <c r="X19" s="14"/>
      <c r="Y19" s="14"/>
      <c r="Z19" s="27"/>
      <c r="AA19" s="42">
        <f>C19*E19</f>
        <v>22617</v>
      </c>
      <c r="AB19" s="43"/>
    </row>
    <row r="20" ht="13.5" customHeight="1"/>
    <row r="21" spans="1:28" ht="18">
      <c r="A21" s="2">
        <f ca="1">_XLL.ALEA.ENTRE.BORNES(125,49999)</f>
        <v>9652</v>
      </c>
      <c r="B21" s="30" t="s">
        <v>0</v>
      </c>
      <c r="C21" s="4">
        <f ca="1">_XLL.ALEA.ENTRE.BORNES(25,9999)</f>
        <v>5791</v>
      </c>
      <c r="D21" s="30" t="s">
        <v>0</v>
      </c>
      <c r="E21" s="4">
        <f ca="1">_XLL.ALEA.ENTRE.BORNES(125,49999)</f>
        <v>6663</v>
      </c>
      <c r="F21" s="5" t="s">
        <v>1</v>
      </c>
      <c r="G21" s="6"/>
      <c r="I21" s="2">
        <f>A21</f>
        <v>9652</v>
      </c>
      <c r="J21" s="3" t="s">
        <v>0</v>
      </c>
      <c r="K21" s="4">
        <f>C21</f>
        <v>5791</v>
      </c>
      <c r="L21" s="3" t="s">
        <v>0</v>
      </c>
      <c r="M21" s="4">
        <f>E21</f>
        <v>6663</v>
      </c>
      <c r="N21" s="3" t="s">
        <v>1</v>
      </c>
      <c r="O21" s="6"/>
      <c r="P21" s="7"/>
      <c r="Q21" s="2">
        <f>I21</f>
        <v>9652</v>
      </c>
      <c r="R21" s="3" t="s">
        <v>0</v>
      </c>
      <c r="S21" s="4">
        <f>K21</f>
        <v>5791</v>
      </c>
      <c r="T21" s="3" t="s">
        <v>0</v>
      </c>
      <c r="U21" s="4">
        <f>M21</f>
        <v>6663</v>
      </c>
      <c r="V21" s="3" t="s">
        <v>1</v>
      </c>
      <c r="W21" s="6"/>
      <c r="X21" s="7"/>
      <c r="Y21" s="7"/>
      <c r="Z21" s="8" t="s">
        <v>4</v>
      </c>
      <c r="AA21" s="36">
        <f>I21+K21+M21</f>
        <v>22106</v>
      </c>
      <c r="AB21" s="37"/>
    </row>
    <row r="22" spans="1:28" ht="6.75" customHeight="1">
      <c r="A22" s="9"/>
      <c r="B22" s="10"/>
      <c r="C22" s="10"/>
      <c r="D22" s="10"/>
      <c r="E22" s="10"/>
      <c r="F22" s="13"/>
      <c r="G22" s="12"/>
      <c r="I22" s="9"/>
      <c r="J22" s="10"/>
      <c r="K22" s="10"/>
      <c r="L22" s="10"/>
      <c r="M22" s="10"/>
      <c r="N22" s="13"/>
      <c r="O22" s="12"/>
      <c r="P22" s="14"/>
      <c r="Q22" s="9"/>
      <c r="R22" s="10"/>
      <c r="S22" s="10"/>
      <c r="T22" s="10"/>
      <c r="U22" s="10"/>
      <c r="V22" s="13"/>
      <c r="W22" s="12"/>
      <c r="X22" s="14"/>
      <c r="Y22" s="14"/>
      <c r="Z22" s="38" t="str">
        <f>A27</f>
        <v>Série 240/3</v>
      </c>
      <c r="AA22" s="15"/>
      <c r="AB22" s="16"/>
    </row>
    <row r="23" spans="1:28" ht="18">
      <c r="A23" s="17"/>
      <c r="B23" s="18"/>
      <c r="C23" s="19">
        <f>G23+E23</f>
        <v>62998</v>
      </c>
      <c r="D23" s="22" t="s">
        <v>2</v>
      </c>
      <c r="E23" s="19">
        <f ca="1">_XLL.ALEA.ENTRE.BORNES(25,29999)</f>
        <v>29262</v>
      </c>
      <c r="F23" s="20" t="s">
        <v>1</v>
      </c>
      <c r="G23" s="33">
        <f ca="1">_XLL.ALEA.ENTRE.BORNES(25,79999)</f>
        <v>33736</v>
      </c>
      <c r="I23" s="17"/>
      <c r="J23" s="18"/>
      <c r="K23" s="19">
        <f>C23</f>
        <v>62998</v>
      </c>
      <c r="L23" s="22" t="s">
        <v>2</v>
      </c>
      <c r="M23" s="19">
        <f>E23</f>
        <v>29262</v>
      </c>
      <c r="N23" s="22" t="s">
        <v>1</v>
      </c>
      <c r="O23" s="21"/>
      <c r="P23" s="7"/>
      <c r="Q23" s="17"/>
      <c r="R23" s="18"/>
      <c r="S23" s="19">
        <f>K23</f>
        <v>62998</v>
      </c>
      <c r="T23" s="22" t="s">
        <v>2</v>
      </c>
      <c r="U23" s="19">
        <f>M23</f>
        <v>29262</v>
      </c>
      <c r="V23" s="22" t="s">
        <v>1</v>
      </c>
      <c r="W23" s="21"/>
      <c r="X23" s="7"/>
      <c r="Y23" s="7"/>
      <c r="Z23" s="39"/>
      <c r="AA23" s="40">
        <f>C23-E23</f>
        <v>33736</v>
      </c>
      <c r="AB23" s="41"/>
    </row>
    <row r="24" spans="1:28" ht="6.75" customHeight="1">
      <c r="A24" s="9"/>
      <c r="B24" s="10"/>
      <c r="C24" s="19"/>
      <c r="D24" s="22" t="s">
        <v>2</v>
      </c>
      <c r="E24" s="19"/>
      <c r="F24" s="11"/>
      <c r="G24" s="12"/>
      <c r="I24" s="9"/>
      <c r="J24" s="10"/>
      <c r="K24" s="10"/>
      <c r="L24" s="22" t="s">
        <v>2</v>
      </c>
      <c r="M24" s="10"/>
      <c r="N24" s="13"/>
      <c r="O24" s="12"/>
      <c r="P24" s="14"/>
      <c r="Q24" s="9"/>
      <c r="R24" s="10"/>
      <c r="S24" s="10"/>
      <c r="T24" s="22" t="s">
        <v>2</v>
      </c>
      <c r="U24" s="10"/>
      <c r="V24" s="13"/>
      <c r="W24" s="12"/>
      <c r="X24" s="14"/>
      <c r="Y24" s="14"/>
      <c r="Z24" s="9"/>
      <c r="AA24" s="15"/>
      <c r="AB24" s="16"/>
    </row>
    <row r="25" spans="1:28" ht="18">
      <c r="A25" s="45" t="s">
        <v>4</v>
      </c>
      <c r="B25" s="46"/>
      <c r="C25" s="19">
        <f>G25+E25</f>
        <v>33976</v>
      </c>
      <c r="D25" s="22" t="s">
        <v>2</v>
      </c>
      <c r="E25" s="19">
        <f ca="1">_XLL.ALEA.ENTRE.BORNES(25,29999)</f>
        <v>27324</v>
      </c>
      <c r="F25" s="20" t="s">
        <v>1</v>
      </c>
      <c r="G25" s="33">
        <f ca="1">_XLL.ALEA.ENTRE.BORNES(25,7999)</f>
        <v>6652</v>
      </c>
      <c r="I25" s="45" t="s">
        <v>4</v>
      </c>
      <c r="J25" s="46"/>
      <c r="K25" s="22">
        <f>C25</f>
        <v>33976</v>
      </c>
      <c r="L25" s="22" t="s">
        <v>2</v>
      </c>
      <c r="M25" s="22">
        <f>E25</f>
        <v>27324</v>
      </c>
      <c r="N25" s="22" t="s">
        <v>1</v>
      </c>
      <c r="O25" s="12"/>
      <c r="P25" s="14"/>
      <c r="Q25" s="45" t="s">
        <v>4</v>
      </c>
      <c r="R25" s="46"/>
      <c r="S25" s="22">
        <f>K25</f>
        <v>33976</v>
      </c>
      <c r="T25" s="22" t="s">
        <v>2</v>
      </c>
      <c r="U25" s="22">
        <f>M25</f>
        <v>27324</v>
      </c>
      <c r="V25" s="22" t="s">
        <v>1</v>
      </c>
      <c r="W25" s="12"/>
      <c r="X25" s="14"/>
      <c r="Y25" s="14"/>
      <c r="Z25" s="9"/>
      <c r="AA25" s="40">
        <f>C25-E25</f>
        <v>6652</v>
      </c>
      <c r="AB25" s="41"/>
    </row>
    <row r="26" spans="1:28" ht="6.75" customHeight="1">
      <c r="A26" s="47"/>
      <c r="B26" s="48"/>
      <c r="C26" s="10"/>
      <c r="D26" s="13"/>
      <c r="E26" s="10"/>
      <c r="F26" s="11"/>
      <c r="G26" s="12"/>
      <c r="I26" s="47"/>
      <c r="J26" s="48"/>
      <c r="K26" s="10"/>
      <c r="L26" s="10"/>
      <c r="M26" s="10"/>
      <c r="N26" s="13"/>
      <c r="O26" s="12"/>
      <c r="P26" s="14"/>
      <c r="Q26" s="47"/>
      <c r="R26" s="48"/>
      <c r="S26" s="10"/>
      <c r="T26" s="10"/>
      <c r="U26" s="10"/>
      <c r="V26" s="13"/>
      <c r="W26" s="12"/>
      <c r="X26" s="14"/>
      <c r="Y26" s="14"/>
      <c r="Z26" s="9"/>
      <c r="AA26" s="15"/>
      <c r="AB26" s="23"/>
    </row>
    <row r="27" spans="1:28" ht="18">
      <c r="A27" s="49" t="str">
        <f>M2&amp;"/3"</f>
        <v>Série 240/3</v>
      </c>
      <c r="B27" s="50"/>
      <c r="C27" s="34">
        <f ca="1">_XLL.ALEA.ENTRE.BORNES(25,9999)</f>
        <v>6303</v>
      </c>
      <c r="D27" s="24" t="s">
        <v>5</v>
      </c>
      <c r="E27" s="31">
        <f ca="1">_XLL.ALEA.ENTRE.BORNES(2,9)</f>
        <v>2</v>
      </c>
      <c r="F27" s="25" t="s">
        <v>1</v>
      </c>
      <c r="G27" s="35"/>
      <c r="I27" s="49" t="str">
        <f>A27</f>
        <v>Série 240/3</v>
      </c>
      <c r="J27" s="50"/>
      <c r="K27" s="24">
        <f>C27</f>
        <v>6303</v>
      </c>
      <c r="L27" s="24" t="s">
        <v>5</v>
      </c>
      <c r="M27" s="24">
        <f>E27</f>
        <v>2</v>
      </c>
      <c r="N27" s="24" t="s">
        <v>1</v>
      </c>
      <c r="O27" s="26"/>
      <c r="P27" s="14"/>
      <c r="Q27" s="49" t="str">
        <f>I27</f>
        <v>Série 240/3</v>
      </c>
      <c r="R27" s="50"/>
      <c r="S27" s="24">
        <f>K27</f>
        <v>6303</v>
      </c>
      <c r="T27" s="24" t="s">
        <v>5</v>
      </c>
      <c r="U27" s="24">
        <f>M27</f>
        <v>2</v>
      </c>
      <c r="V27" s="24" t="s">
        <v>1</v>
      </c>
      <c r="W27" s="26"/>
      <c r="X27" s="14"/>
      <c r="Y27" s="14"/>
      <c r="Z27" s="27"/>
      <c r="AA27" s="42">
        <f>C27*E27</f>
        <v>12606</v>
      </c>
      <c r="AB27" s="43"/>
    </row>
    <row r="28" ht="13.5" customHeight="1"/>
    <row r="29" spans="1:28" ht="18">
      <c r="A29" s="29"/>
      <c r="B29" s="3"/>
      <c r="C29" s="4">
        <f ca="1">_XLL.ALEA.ENTRE.BORNES(25,99999)</f>
        <v>78407</v>
      </c>
      <c r="D29" s="30" t="s">
        <v>0</v>
      </c>
      <c r="E29" s="4">
        <f ca="1">_XLL.ALEA.ENTRE.BORNES(25,99999)</f>
        <v>49854</v>
      </c>
      <c r="F29" s="5" t="s">
        <v>1</v>
      </c>
      <c r="G29" s="6"/>
      <c r="I29" s="2"/>
      <c r="J29" s="3"/>
      <c r="K29" s="4">
        <f>C29</f>
        <v>78407</v>
      </c>
      <c r="L29" s="3" t="s">
        <v>0</v>
      </c>
      <c r="M29" s="4">
        <f>E29</f>
        <v>49854</v>
      </c>
      <c r="N29" s="3" t="s">
        <v>1</v>
      </c>
      <c r="O29" s="6"/>
      <c r="P29" s="7"/>
      <c r="Q29" s="2"/>
      <c r="R29" s="3"/>
      <c r="S29" s="4">
        <f>K29</f>
        <v>78407</v>
      </c>
      <c r="T29" s="3" t="s">
        <v>0</v>
      </c>
      <c r="U29" s="4">
        <f>M29</f>
        <v>49854</v>
      </c>
      <c r="V29" s="3" t="s">
        <v>1</v>
      </c>
      <c r="W29" s="6"/>
      <c r="X29" s="7"/>
      <c r="Y29" s="7"/>
      <c r="Z29" s="8" t="s">
        <v>4</v>
      </c>
      <c r="AA29" s="36">
        <f>I29+K29+M29</f>
        <v>128261</v>
      </c>
      <c r="AB29" s="37"/>
    </row>
    <row r="30" spans="1:28" ht="6.75" customHeight="1">
      <c r="A30" s="9"/>
      <c r="B30" s="10"/>
      <c r="C30" s="10"/>
      <c r="D30" s="10"/>
      <c r="E30" s="10"/>
      <c r="F30" s="11"/>
      <c r="G30" s="12"/>
      <c r="I30" s="9"/>
      <c r="J30" s="10"/>
      <c r="K30" s="10"/>
      <c r="L30" s="10"/>
      <c r="M30" s="10"/>
      <c r="N30" s="13"/>
      <c r="O30" s="12"/>
      <c r="P30" s="14"/>
      <c r="Q30" s="9"/>
      <c r="R30" s="10"/>
      <c r="S30" s="10"/>
      <c r="T30" s="10"/>
      <c r="U30" s="10"/>
      <c r="V30" s="13"/>
      <c r="W30" s="12"/>
      <c r="X30" s="14"/>
      <c r="Y30" s="14"/>
      <c r="Z30" s="38" t="str">
        <f>A35</f>
        <v>Série 240/4</v>
      </c>
      <c r="AA30" s="15"/>
      <c r="AB30" s="16"/>
    </row>
    <row r="31" spans="1:28" ht="18">
      <c r="A31" s="17"/>
      <c r="B31" s="18"/>
      <c r="C31" s="19">
        <f>G31+E31</f>
        <v>44942</v>
      </c>
      <c r="D31" s="22" t="s">
        <v>2</v>
      </c>
      <c r="E31" s="19">
        <f ca="1">_XLL.ALEA.ENTRE.BORNES(25,29999)</f>
        <v>14966</v>
      </c>
      <c r="F31" s="20" t="s">
        <v>1</v>
      </c>
      <c r="G31" s="33">
        <f ca="1">_XLL.ALEA.ENTRE.BORNES(25,79999)</f>
        <v>29976</v>
      </c>
      <c r="I31" s="17"/>
      <c r="J31" s="18"/>
      <c r="K31" s="19">
        <f>C31</f>
        <v>44942</v>
      </c>
      <c r="L31" s="22" t="s">
        <v>2</v>
      </c>
      <c r="M31" s="19">
        <f>E31</f>
        <v>14966</v>
      </c>
      <c r="N31" s="22" t="s">
        <v>1</v>
      </c>
      <c r="O31" s="21"/>
      <c r="P31" s="7"/>
      <c r="Q31" s="17"/>
      <c r="R31" s="18"/>
      <c r="S31" s="19">
        <f>K31</f>
        <v>44942</v>
      </c>
      <c r="T31" s="22" t="s">
        <v>2</v>
      </c>
      <c r="U31" s="19">
        <f>M31</f>
        <v>14966</v>
      </c>
      <c r="V31" s="22" t="s">
        <v>1</v>
      </c>
      <c r="W31" s="21"/>
      <c r="X31" s="7"/>
      <c r="Y31" s="7"/>
      <c r="Z31" s="39"/>
      <c r="AA31" s="40">
        <f>C31-E31</f>
        <v>29976</v>
      </c>
      <c r="AB31" s="41"/>
    </row>
    <row r="32" spans="1:28" ht="6.75" customHeight="1">
      <c r="A32" s="9"/>
      <c r="B32" s="10"/>
      <c r="C32" s="19"/>
      <c r="D32" s="22" t="s">
        <v>2</v>
      </c>
      <c r="E32" s="19"/>
      <c r="F32" s="11"/>
      <c r="G32" s="12"/>
      <c r="I32" s="9"/>
      <c r="J32" s="10"/>
      <c r="K32" s="10"/>
      <c r="L32" s="22" t="s">
        <v>2</v>
      </c>
      <c r="M32" s="10"/>
      <c r="N32" s="13"/>
      <c r="O32" s="12"/>
      <c r="P32" s="14"/>
      <c r="Q32" s="9"/>
      <c r="R32" s="10"/>
      <c r="S32" s="10"/>
      <c r="T32" s="22" t="s">
        <v>2</v>
      </c>
      <c r="U32" s="10"/>
      <c r="V32" s="13"/>
      <c r="W32" s="12"/>
      <c r="X32" s="14"/>
      <c r="Y32" s="14"/>
      <c r="Z32" s="9"/>
      <c r="AA32" s="15"/>
      <c r="AB32" s="16"/>
    </row>
    <row r="33" spans="1:28" ht="18">
      <c r="A33" s="45" t="s">
        <v>4</v>
      </c>
      <c r="B33" s="46"/>
      <c r="C33" s="19">
        <f>G33+E33</f>
        <v>10135</v>
      </c>
      <c r="D33" s="22" t="s">
        <v>2</v>
      </c>
      <c r="E33" s="19">
        <f ca="1">_XLL.ALEA.ENTRE.BORNES(25,29999)</f>
        <v>9291</v>
      </c>
      <c r="F33" s="20" t="s">
        <v>1</v>
      </c>
      <c r="G33" s="33">
        <f ca="1">_XLL.ALEA.ENTRE.BORNES(25,7999)</f>
        <v>844</v>
      </c>
      <c r="I33" s="45" t="s">
        <v>4</v>
      </c>
      <c r="J33" s="46"/>
      <c r="K33" s="22">
        <f>C33</f>
        <v>10135</v>
      </c>
      <c r="L33" s="22" t="s">
        <v>2</v>
      </c>
      <c r="M33" s="22">
        <f>E33</f>
        <v>9291</v>
      </c>
      <c r="N33" s="22" t="s">
        <v>1</v>
      </c>
      <c r="O33" s="12"/>
      <c r="P33" s="14"/>
      <c r="Q33" s="45" t="s">
        <v>4</v>
      </c>
      <c r="R33" s="46"/>
      <c r="S33" s="22">
        <f>K33</f>
        <v>10135</v>
      </c>
      <c r="T33" s="22" t="s">
        <v>2</v>
      </c>
      <c r="U33" s="22">
        <f>M33</f>
        <v>9291</v>
      </c>
      <c r="V33" s="22" t="s">
        <v>1</v>
      </c>
      <c r="W33" s="12"/>
      <c r="X33" s="14"/>
      <c r="Y33" s="14"/>
      <c r="Z33" s="9"/>
      <c r="AA33" s="40">
        <f>C33-E33</f>
        <v>844</v>
      </c>
      <c r="AB33" s="41"/>
    </row>
    <row r="34" spans="1:28" ht="6.75" customHeight="1">
      <c r="A34" s="47"/>
      <c r="B34" s="48"/>
      <c r="C34" s="10"/>
      <c r="D34" s="13"/>
      <c r="E34" s="10"/>
      <c r="F34" s="11"/>
      <c r="G34" s="12"/>
      <c r="I34" s="47"/>
      <c r="J34" s="48"/>
      <c r="K34" s="10"/>
      <c r="L34" s="10"/>
      <c r="M34" s="10"/>
      <c r="N34" s="13"/>
      <c r="O34" s="12"/>
      <c r="P34" s="14"/>
      <c r="Q34" s="47"/>
      <c r="R34" s="48"/>
      <c r="S34" s="10"/>
      <c r="T34" s="10"/>
      <c r="U34" s="10"/>
      <c r="V34" s="13"/>
      <c r="W34" s="12"/>
      <c r="X34" s="14"/>
      <c r="Y34" s="14"/>
      <c r="Z34" s="9"/>
      <c r="AA34" s="15"/>
      <c r="AB34" s="23"/>
    </row>
    <row r="35" spans="1:28" ht="18">
      <c r="A35" s="49" t="str">
        <f>M2&amp;"/4"</f>
        <v>Série 240/4</v>
      </c>
      <c r="B35" s="50"/>
      <c r="C35" s="34">
        <f ca="1">_XLL.ALEA.ENTRE.BORNES(25,9999)</f>
        <v>9157</v>
      </c>
      <c r="D35" s="24" t="s">
        <v>5</v>
      </c>
      <c r="E35" s="31">
        <f ca="1">_XLL.ALEA.ENTRE.BORNES(2,9)</f>
        <v>2</v>
      </c>
      <c r="F35" s="25" t="s">
        <v>1</v>
      </c>
      <c r="G35" s="35"/>
      <c r="I35" s="49" t="str">
        <f>A35</f>
        <v>Série 240/4</v>
      </c>
      <c r="J35" s="50"/>
      <c r="K35" s="24">
        <f>C35</f>
        <v>9157</v>
      </c>
      <c r="L35" s="24" t="s">
        <v>5</v>
      </c>
      <c r="M35" s="24">
        <f>E35</f>
        <v>2</v>
      </c>
      <c r="N35" s="24" t="s">
        <v>1</v>
      </c>
      <c r="O35" s="26"/>
      <c r="P35" s="14"/>
      <c r="Q35" s="49" t="str">
        <f>I35</f>
        <v>Série 240/4</v>
      </c>
      <c r="R35" s="50"/>
      <c r="S35" s="24">
        <f>K35</f>
        <v>9157</v>
      </c>
      <c r="T35" s="24" t="s">
        <v>5</v>
      </c>
      <c r="U35" s="24">
        <f>M35</f>
        <v>2</v>
      </c>
      <c r="V35" s="24" t="s">
        <v>1</v>
      </c>
      <c r="W35" s="26"/>
      <c r="X35" s="14"/>
      <c r="Y35" s="14"/>
      <c r="Z35" s="27"/>
      <c r="AA35" s="42">
        <f>C35*E35</f>
        <v>18314</v>
      </c>
      <c r="AB35" s="43"/>
    </row>
    <row r="37" spans="1:28" ht="18">
      <c r="A37" s="2">
        <f ca="1">_XLL.ALEA.ENTRE.BORNES(125,49999)</f>
        <v>7366</v>
      </c>
      <c r="B37" s="30" t="s">
        <v>0</v>
      </c>
      <c r="C37" s="4">
        <f ca="1">_XLL.ALEA.ENTRE.BORNES(25,9999)</f>
        <v>3971</v>
      </c>
      <c r="D37" s="30" t="s">
        <v>0</v>
      </c>
      <c r="E37" s="4">
        <f ca="1">_XLL.ALEA.ENTRE.BORNES(125,49999)</f>
        <v>4516</v>
      </c>
      <c r="F37" s="5" t="s">
        <v>1</v>
      </c>
      <c r="G37" s="6"/>
      <c r="I37" s="2">
        <f>A37</f>
        <v>7366</v>
      </c>
      <c r="J37" s="3" t="s">
        <v>0</v>
      </c>
      <c r="K37" s="4">
        <f>C37</f>
        <v>3971</v>
      </c>
      <c r="L37" s="3" t="s">
        <v>0</v>
      </c>
      <c r="M37" s="4">
        <f>E37</f>
        <v>4516</v>
      </c>
      <c r="N37" s="3" t="s">
        <v>1</v>
      </c>
      <c r="O37" s="6"/>
      <c r="P37" s="7"/>
      <c r="Q37" s="2">
        <f>I37</f>
        <v>7366</v>
      </c>
      <c r="R37" s="3" t="s">
        <v>0</v>
      </c>
      <c r="S37" s="4">
        <f>K37</f>
        <v>3971</v>
      </c>
      <c r="T37" s="3" t="s">
        <v>0</v>
      </c>
      <c r="U37" s="4">
        <f>M37</f>
        <v>4516</v>
      </c>
      <c r="V37" s="3" t="s">
        <v>1</v>
      </c>
      <c r="W37" s="6"/>
      <c r="X37" s="7"/>
      <c r="Y37" s="7"/>
      <c r="Z37" s="8" t="s">
        <v>4</v>
      </c>
      <c r="AA37" s="36">
        <f>I37+K37+M37</f>
        <v>15853</v>
      </c>
      <c r="AB37" s="37"/>
    </row>
    <row r="38" spans="1:28" ht="6" customHeight="1">
      <c r="A38" s="9"/>
      <c r="B38" s="10"/>
      <c r="C38" s="10"/>
      <c r="D38" s="10"/>
      <c r="E38" s="10"/>
      <c r="F38" s="11"/>
      <c r="G38" s="12"/>
      <c r="I38" s="9"/>
      <c r="J38" s="10"/>
      <c r="K38" s="10"/>
      <c r="L38" s="10"/>
      <c r="M38" s="10"/>
      <c r="N38" s="13"/>
      <c r="O38" s="12"/>
      <c r="P38" s="14"/>
      <c r="Q38" s="9"/>
      <c r="R38" s="10"/>
      <c r="S38" s="10"/>
      <c r="T38" s="10"/>
      <c r="U38" s="10"/>
      <c r="V38" s="13"/>
      <c r="W38" s="12"/>
      <c r="X38" s="14"/>
      <c r="Y38" s="14"/>
      <c r="Z38" s="38" t="str">
        <f>A43</f>
        <v>Série 240/5</v>
      </c>
      <c r="AA38" s="15"/>
      <c r="AB38" s="16"/>
    </row>
    <row r="39" spans="1:28" ht="18">
      <c r="A39" s="17"/>
      <c r="B39" s="18"/>
      <c r="C39" s="19">
        <f>G39+E39</f>
        <v>42842</v>
      </c>
      <c r="D39" s="22" t="s">
        <v>2</v>
      </c>
      <c r="E39" s="19">
        <f ca="1">_XLL.ALEA.ENTRE.BORNES(25,29999)</f>
        <v>24222</v>
      </c>
      <c r="F39" s="20" t="s">
        <v>1</v>
      </c>
      <c r="G39" s="33">
        <f ca="1">_XLL.ALEA.ENTRE.BORNES(25,79999)</f>
        <v>18620</v>
      </c>
      <c r="I39" s="17"/>
      <c r="J39" s="18"/>
      <c r="K39" s="19">
        <f>C39</f>
        <v>42842</v>
      </c>
      <c r="L39" s="22" t="s">
        <v>2</v>
      </c>
      <c r="M39" s="19">
        <f>E39</f>
        <v>24222</v>
      </c>
      <c r="N39" s="22" t="s">
        <v>1</v>
      </c>
      <c r="O39" s="21"/>
      <c r="P39" s="7"/>
      <c r="Q39" s="17"/>
      <c r="R39" s="18"/>
      <c r="S39" s="19">
        <f>K39</f>
        <v>42842</v>
      </c>
      <c r="T39" s="22" t="s">
        <v>2</v>
      </c>
      <c r="U39" s="19">
        <f>M39</f>
        <v>24222</v>
      </c>
      <c r="V39" s="22" t="s">
        <v>1</v>
      </c>
      <c r="W39" s="21"/>
      <c r="X39" s="7"/>
      <c r="Z39" s="39"/>
      <c r="AA39" s="40">
        <f>C39-E39</f>
        <v>18620</v>
      </c>
      <c r="AB39" s="41"/>
    </row>
    <row r="40" spans="1:28" ht="6" customHeight="1">
      <c r="A40" s="9"/>
      <c r="B40" s="10"/>
      <c r="C40" s="19"/>
      <c r="D40" s="22" t="s">
        <v>2</v>
      </c>
      <c r="E40" s="19"/>
      <c r="F40" s="11"/>
      <c r="G40" s="12"/>
      <c r="I40" s="9"/>
      <c r="J40" s="10"/>
      <c r="K40" s="10"/>
      <c r="L40" s="22" t="s">
        <v>2</v>
      </c>
      <c r="M40" s="10"/>
      <c r="N40" s="13"/>
      <c r="O40" s="12"/>
      <c r="P40" s="14"/>
      <c r="Q40" s="9"/>
      <c r="R40" s="10"/>
      <c r="S40" s="10"/>
      <c r="T40" s="22" t="s">
        <v>2</v>
      </c>
      <c r="U40" s="10"/>
      <c r="V40" s="13"/>
      <c r="W40" s="12"/>
      <c r="X40" s="14"/>
      <c r="Y40" s="14"/>
      <c r="Z40" s="9"/>
      <c r="AA40" s="15"/>
      <c r="AB40" s="16"/>
    </row>
    <row r="41" spans="1:28" ht="18">
      <c r="A41" s="45" t="s">
        <v>4</v>
      </c>
      <c r="B41" s="46"/>
      <c r="C41" s="19">
        <f>G41+E41</f>
        <v>29873</v>
      </c>
      <c r="D41" s="22" t="s">
        <v>2</v>
      </c>
      <c r="E41" s="19">
        <f ca="1">_XLL.ALEA.ENTRE.BORNES(25,29999)</f>
        <v>27426</v>
      </c>
      <c r="F41" s="20" t="s">
        <v>1</v>
      </c>
      <c r="G41" s="33">
        <f ca="1">_XLL.ALEA.ENTRE.BORNES(25,7999)</f>
        <v>2447</v>
      </c>
      <c r="I41" s="45" t="str">
        <f>A41</f>
        <v>CE2</v>
      </c>
      <c r="J41" s="46"/>
      <c r="K41" s="22">
        <f>C41</f>
        <v>29873</v>
      </c>
      <c r="L41" s="22" t="s">
        <v>2</v>
      </c>
      <c r="M41" s="22">
        <f>E41</f>
        <v>27426</v>
      </c>
      <c r="N41" s="22" t="s">
        <v>1</v>
      </c>
      <c r="O41" s="12"/>
      <c r="P41" s="14"/>
      <c r="Q41" s="45" t="str">
        <f>I41</f>
        <v>CE2</v>
      </c>
      <c r="R41" s="46"/>
      <c r="S41" s="22">
        <f>K41</f>
        <v>29873</v>
      </c>
      <c r="T41" s="22" t="s">
        <v>2</v>
      </c>
      <c r="U41" s="22">
        <f>M41</f>
        <v>27426</v>
      </c>
      <c r="V41" s="22" t="s">
        <v>1</v>
      </c>
      <c r="W41" s="12"/>
      <c r="X41" s="14"/>
      <c r="Y41" s="14"/>
      <c r="Z41" s="9"/>
      <c r="AA41" s="40">
        <f>C41-E41</f>
        <v>2447</v>
      </c>
      <c r="AB41" s="41"/>
    </row>
    <row r="42" spans="1:28" ht="6.75" customHeight="1">
      <c r="A42" s="47"/>
      <c r="B42" s="48"/>
      <c r="C42" s="10"/>
      <c r="D42" s="13"/>
      <c r="E42" s="10"/>
      <c r="F42" s="11"/>
      <c r="G42" s="12"/>
      <c r="I42" s="47"/>
      <c r="J42" s="48"/>
      <c r="K42" s="10"/>
      <c r="L42" s="10"/>
      <c r="M42" s="10"/>
      <c r="N42" s="13"/>
      <c r="O42" s="12"/>
      <c r="P42" s="14"/>
      <c r="Q42" s="47"/>
      <c r="R42" s="48"/>
      <c r="S42" s="10"/>
      <c r="T42" s="10"/>
      <c r="U42" s="10"/>
      <c r="V42" s="13"/>
      <c r="W42" s="12"/>
      <c r="X42" s="14"/>
      <c r="Y42" s="14"/>
      <c r="Z42" s="9"/>
      <c r="AA42" s="15"/>
      <c r="AB42" s="23"/>
    </row>
    <row r="43" spans="1:28" ht="18">
      <c r="A43" s="49" t="str">
        <f>M2&amp;"/5"</f>
        <v>Série 240/5</v>
      </c>
      <c r="B43" s="50"/>
      <c r="C43" s="34">
        <f ca="1">_XLL.ALEA.ENTRE.BORNES(25,9999)</f>
        <v>4824</v>
      </c>
      <c r="D43" s="24" t="s">
        <v>5</v>
      </c>
      <c r="E43" s="31">
        <f ca="1">_XLL.ALEA.ENTRE.BORNES(2,9)</f>
        <v>4</v>
      </c>
      <c r="F43" s="25" t="s">
        <v>1</v>
      </c>
      <c r="G43" s="35"/>
      <c r="I43" s="49" t="str">
        <f>A43</f>
        <v>Série 240/5</v>
      </c>
      <c r="J43" s="50"/>
      <c r="K43" s="24">
        <f>C43</f>
        <v>4824</v>
      </c>
      <c r="L43" s="24" t="s">
        <v>5</v>
      </c>
      <c r="M43" s="24">
        <f>E43</f>
        <v>4</v>
      </c>
      <c r="N43" s="24" t="s">
        <v>1</v>
      </c>
      <c r="O43" s="26"/>
      <c r="P43" s="14"/>
      <c r="Q43" s="49" t="str">
        <f>I43</f>
        <v>Série 240/5</v>
      </c>
      <c r="R43" s="50"/>
      <c r="S43" s="24">
        <f>K43</f>
        <v>4824</v>
      </c>
      <c r="T43" s="24" t="s">
        <v>5</v>
      </c>
      <c r="U43" s="24">
        <f>M43</f>
        <v>4</v>
      </c>
      <c r="V43" s="24" t="s">
        <v>1</v>
      </c>
      <c r="W43" s="26"/>
      <c r="X43" s="14"/>
      <c r="Y43" s="7"/>
      <c r="Z43" s="27"/>
      <c r="AA43" s="42">
        <f>C43*E43</f>
        <v>19296</v>
      </c>
      <c r="AB43" s="43"/>
    </row>
  </sheetData>
  <sheetProtection/>
  <mergeCells count="59">
    <mergeCell ref="C2:K2"/>
    <mergeCell ref="M2:O2"/>
    <mergeCell ref="Z2:AB2"/>
    <mergeCell ref="Z3:AB3"/>
    <mergeCell ref="AA5:AB5"/>
    <mergeCell ref="Z6:Z7"/>
    <mergeCell ref="AA7:AB7"/>
    <mergeCell ref="A9:B10"/>
    <mergeCell ref="I9:J10"/>
    <mergeCell ref="Q9:R10"/>
    <mergeCell ref="AA9:AB9"/>
    <mergeCell ref="A11:B11"/>
    <mergeCell ref="I11:J11"/>
    <mergeCell ref="Q11:R11"/>
    <mergeCell ref="AA11:AB11"/>
    <mergeCell ref="AA13:AB13"/>
    <mergeCell ref="Z14:Z15"/>
    <mergeCell ref="AA15:AB15"/>
    <mergeCell ref="A17:B18"/>
    <mergeCell ref="I17:J18"/>
    <mergeCell ref="Q17:R18"/>
    <mergeCell ref="AA17:AB17"/>
    <mergeCell ref="A19:B19"/>
    <mergeCell ref="I19:J19"/>
    <mergeCell ref="Q19:R19"/>
    <mergeCell ref="AA19:AB19"/>
    <mergeCell ref="AA21:AB21"/>
    <mergeCell ref="Z22:Z23"/>
    <mergeCell ref="AA23:AB23"/>
    <mergeCell ref="A25:B26"/>
    <mergeCell ref="I25:J26"/>
    <mergeCell ref="Q25:R26"/>
    <mergeCell ref="AA25:AB25"/>
    <mergeCell ref="A27:B27"/>
    <mergeCell ref="I27:J27"/>
    <mergeCell ref="Q27:R27"/>
    <mergeCell ref="AA27:AB27"/>
    <mergeCell ref="AA29:AB29"/>
    <mergeCell ref="Z30:Z31"/>
    <mergeCell ref="AA31:AB31"/>
    <mergeCell ref="A33:B34"/>
    <mergeCell ref="I33:J34"/>
    <mergeCell ref="Q33:R34"/>
    <mergeCell ref="AA33:AB33"/>
    <mergeCell ref="A35:B35"/>
    <mergeCell ref="I35:J35"/>
    <mergeCell ref="Q35:R35"/>
    <mergeCell ref="AA35:AB35"/>
    <mergeCell ref="AA37:AB37"/>
    <mergeCell ref="Z38:Z39"/>
    <mergeCell ref="AA39:AB39"/>
    <mergeCell ref="A41:B42"/>
    <mergeCell ref="I41:J42"/>
    <mergeCell ref="Q41:R42"/>
    <mergeCell ref="AA41:AB41"/>
    <mergeCell ref="A43:B43"/>
    <mergeCell ref="I43:J43"/>
    <mergeCell ref="Q43:R43"/>
    <mergeCell ref="AA43:AB43"/>
  </mergeCells>
  <printOptions/>
  <pageMargins left="0.23622047244094488" right="0.23622047244094488" top="0.1968503937007874" bottom="0.3543307086614173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3"/>
  <sheetViews>
    <sheetView zoomScalePageLayoutView="0" workbookViewId="0" topLeftCell="A11">
      <selection activeCell="T8" sqref="T8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9.140625" style="0" customWidth="1"/>
    <col min="4" max="4" width="2.7109375" style="0" customWidth="1"/>
    <col min="5" max="5" width="9.00390625" style="0" customWidth="1"/>
    <col min="6" max="6" width="2.8515625" style="0" customWidth="1"/>
    <col min="7" max="7" width="7.421875" style="0" customWidth="1"/>
    <col min="8" max="8" width="5.00390625" style="0" customWidth="1"/>
    <col min="9" max="9" width="9.00390625" style="0" customWidth="1"/>
    <col min="10" max="10" width="2.421875" style="0" customWidth="1"/>
    <col min="11" max="11" width="9.00390625" style="0" customWidth="1"/>
    <col min="12" max="12" width="2.421875" style="0" customWidth="1"/>
    <col min="13" max="13" width="9.00390625" style="0" customWidth="1"/>
    <col min="14" max="14" width="2.8515625" style="0" customWidth="1"/>
    <col min="15" max="15" width="7.28125" style="0" customWidth="1"/>
    <col min="16" max="16" width="5.00390625" style="0" customWidth="1"/>
    <col min="17" max="17" width="9.00390625" style="0" customWidth="1"/>
    <col min="18" max="18" width="2.8515625" style="0" customWidth="1"/>
    <col min="19" max="19" width="9.00390625" style="0" customWidth="1"/>
    <col min="20" max="20" width="2.57421875" style="0" customWidth="1"/>
    <col min="21" max="21" width="9.00390625" style="0" customWidth="1"/>
    <col min="22" max="22" width="2.8515625" style="0" customWidth="1"/>
    <col min="23" max="23" width="7.28125" style="0" customWidth="1"/>
    <col min="24" max="24" width="8.57421875" style="0" customWidth="1"/>
    <col min="25" max="25" width="15.8515625" style="0" customWidth="1"/>
    <col min="28" max="28" width="6.7109375" style="0" customWidth="1"/>
    <col min="29" max="29" width="3.57421875" style="0" customWidth="1"/>
    <col min="30" max="30" width="11.8515625" style="0" customWidth="1"/>
  </cols>
  <sheetData>
    <row r="1" ht="2.25" customHeight="1" thickBot="1"/>
    <row r="2" spans="3:30" ht="18.75" thickBot="1">
      <c r="C2" s="51" t="s">
        <v>3</v>
      </c>
      <c r="D2" s="52"/>
      <c r="E2" s="52"/>
      <c r="F2" s="52"/>
      <c r="G2" s="52"/>
      <c r="H2" s="52"/>
      <c r="I2" s="52"/>
      <c r="J2" s="52"/>
      <c r="K2" s="53"/>
      <c r="M2" s="57" t="str">
        <f ca="1">"Série "&amp;INT(RAND()*999)+1</f>
        <v>Série 611</v>
      </c>
      <c r="N2" s="58"/>
      <c r="O2" s="59"/>
      <c r="P2" s="28"/>
      <c r="Q2" s="28"/>
      <c r="R2" s="28"/>
      <c r="S2" s="28"/>
      <c r="T2" s="28"/>
      <c r="U2" s="28"/>
      <c r="V2" s="28"/>
      <c r="W2" s="28"/>
      <c r="X2" s="28"/>
      <c r="Z2" s="54" t="s">
        <v>3</v>
      </c>
      <c r="AA2" s="55"/>
      <c r="AB2" s="56"/>
      <c r="AD2" s="1" t="str">
        <f>M2</f>
        <v>Série 611</v>
      </c>
    </row>
    <row r="3" spans="26:28" ht="6.75" customHeight="1">
      <c r="Z3" s="44"/>
      <c r="AA3" s="44"/>
      <c r="AB3" s="44"/>
    </row>
    <row r="4" ht="15" hidden="1"/>
    <row r="5" spans="1:28" ht="18">
      <c r="A5" s="2">
        <f ca="1">_XLL.ALEA.ENTRE.BORNES(125,49999)</f>
        <v>16601</v>
      </c>
      <c r="B5" s="30" t="s">
        <v>0</v>
      </c>
      <c r="C5" s="4">
        <f ca="1">_XLL.ALEA.ENTRE.BORNES(25,9999)</f>
        <v>1102</v>
      </c>
      <c r="D5" s="30" t="s">
        <v>0</v>
      </c>
      <c r="E5" s="4">
        <f ca="1">_XLL.ALEA.ENTRE.BORNES(125,49999)</f>
        <v>45505</v>
      </c>
      <c r="F5" s="5" t="s">
        <v>1</v>
      </c>
      <c r="G5" s="6"/>
      <c r="I5" s="2">
        <f>A5</f>
        <v>16601</v>
      </c>
      <c r="J5" s="3" t="s">
        <v>0</v>
      </c>
      <c r="K5" s="4">
        <f>C5</f>
        <v>1102</v>
      </c>
      <c r="L5" s="3" t="s">
        <v>0</v>
      </c>
      <c r="M5" s="4">
        <f>E5</f>
        <v>45505</v>
      </c>
      <c r="N5" s="3" t="s">
        <v>1</v>
      </c>
      <c r="O5" s="6"/>
      <c r="P5" s="7"/>
      <c r="Q5" s="2">
        <f>I5</f>
        <v>16601</v>
      </c>
      <c r="R5" s="3" t="s">
        <v>0</v>
      </c>
      <c r="S5" s="4">
        <f>K5</f>
        <v>1102</v>
      </c>
      <c r="T5" s="3" t="s">
        <v>0</v>
      </c>
      <c r="U5" s="4">
        <f>M5</f>
        <v>45505</v>
      </c>
      <c r="V5" s="3" t="s">
        <v>1</v>
      </c>
      <c r="W5" s="6"/>
      <c r="X5" s="7"/>
      <c r="Y5" s="7"/>
      <c r="Z5" s="8" t="s">
        <v>4</v>
      </c>
      <c r="AA5" s="36">
        <f>I5+K5+M5</f>
        <v>63208</v>
      </c>
      <c r="AB5" s="37"/>
    </row>
    <row r="6" spans="1:28" ht="6.75" customHeight="1">
      <c r="A6" s="9"/>
      <c r="B6" s="10"/>
      <c r="C6" s="10"/>
      <c r="D6" s="10"/>
      <c r="E6" s="10"/>
      <c r="F6" s="11"/>
      <c r="G6" s="12"/>
      <c r="I6" s="9"/>
      <c r="J6" s="10"/>
      <c r="K6" s="10"/>
      <c r="L6" s="10"/>
      <c r="M6" s="10"/>
      <c r="N6" s="13"/>
      <c r="O6" s="12"/>
      <c r="P6" s="14"/>
      <c r="Q6" s="9"/>
      <c r="R6" s="10"/>
      <c r="S6" s="10"/>
      <c r="T6" s="10"/>
      <c r="U6" s="10"/>
      <c r="V6" s="13"/>
      <c r="W6" s="12"/>
      <c r="X6" s="14"/>
      <c r="Y6" s="14"/>
      <c r="Z6" s="38" t="str">
        <f>A11</f>
        <v>Série 611/1</v>
      </c>
      <c r="AA6" s="15"/>
      <c r="AB6" s="16"/>
    </row>
    <row r="7" spans="1:28" ht="18">
      <c r="A7" s="17"/>
      <c r="B7" s="18"/>
      <c r="C7" s="19">
        <f>G7+E7</f>
        <v>83209</v>
      </c>
      <c r="D7" s="22" t="s">
        <v>2</v>
      </c>
      <c r="E7" s="19">
        <f ca="1">_XLL.ALEA.ENTRE.BORNES(25,29999)</f>
        <v>28229</v>
      </c>
      <c r="F7" s="20" t="s">
        <v>1</v>
      </c>
      <c r="G7" s="33">
        <f ca="1">_XLL.ALEA.ENTRE.BORNES(25,79999)</f>
        <v>54980</v>
      </c>
      <c r="I7" s="17"/>
      <c r="J7" s="18"/>
      <c r="K7" s="19">
        <f>C7</f>
        <v>83209</v>
      </c>
      <c r="L7" s="18" t="s">
        <v>2</v>
      </c>
      <c r="M7" s="19">
        <f>E7</f>
        <v>28229</v>
      </c>
      <c r="N7" s="22" t="s">
        <v>1</v>
      </c>
      <c r="O7" s="21"/>
      <c r="P7" s="7"/>
      <c r="Q7" s="17"/>
      <c r="R7" s="18"/>
      <c r="S7" s="19">
        <f>K7</f>
        <v>83209</v>
      </c>
      <c r="T7" s="18" t="s">
        <v>2</v>
      </c>
      <c r="U7" s="19">
        <f>M7</f>
        <v>28229</v>
      </c>
      <c r="V7" s="22" t="s">
        <v>1</v>
      </c>
      <c r="W7" s="21"/>
      <c r="X7" s="7"/>
      <c r="Y7" s="7"/>
      <c r="Z7" s="39"/>
      <c r="AA7" s="40">
        <f>C7-E7</f>
        <v>54980</v>
      </c>
      <c r="AB7" s="41"/>
    </row>
    <row r="8" spans="1:28" ht="6.75" customHeight="1">
      <c r="A8" s="9"/>
      <c r="B8" s="10"/>
      <c r="C8" s="19"/>
      <c r="D8" s="22" t="s">
        <v>2</v>
      </c>
      <c r="E8" s="19"/>
      <c r="F8" s="20" t="s">
        <v>1</v>
      </c>
      <c r="G8" s="12"/>
      <c r="I8" s="9"/>
      <c r="J8" s="10"/>
      <c r="K8" s="10"/>
      <c r="L8" s="10"/>
      <c r="M8" s="10"/>
      <c r="N8" s="13"/>
      <c r="O8" s="12"/>
      <c r="P8" s="14"/>
      <c r="Q8" s="9"/>
      <c r="R8" s="10"/>
      <c r="S8" s="10"/>
      <c r="T8" s="10"/>
      <c r="U8" s="10"/>
      <c r="V8" s="13"/>
      <c r="W8" s="12"/>
      <c r="X8" s="14"/>
      <c r="Y8" s="14"/>
      <c r="Z8" s="9"/>
      <c r="AA8" s="15"/>
      <c r="AB8" s="16"/>
    </row>
    <row r="9" spans="1:28" ht="18">
      <c r="A9" s="45" t="s">
        <v>4</v>
      </c>
      <c r="B9" s="46"/>
      <c r="C9" s="19">
        <f ca="1">_XLL.ALEA.ENTRE.BORNES(25,9999)</f>
        <v>6525</v>
      </c>
      <c r="D9" s="22" t="s">
        <v>5</v>
      </c>
      <c r="E9" s="19">
        <f ca="1">_XLL.ALEA.ENTRE.BORNES(4,9)</f>
        <v>7</v>
      </c>
      <c r="F9" s="20" t="s">
        <v>1</v>
      </c>
      <c r="G9" s="33">
        <f ca="1">_XLL.ALEA.ENTRE.BORNES(25,79999)</f>
        <v>71623</v>
      </c>
      <c r="I9" s="45" t="str">
        <f>A9</f>
        <v>CE2</v>
      </c>
      <c r="J9" s="46"/>
      <c r="K9" s="22">
        <f>C9</f>
        <v>6525</v>
      </c>
      <c r="L9" s="22" t="s">
        <v>5</v>
      </c>
      <c r="M9" s="22">
        <f>E9</f>
        <v>7</v>
      </c>
      <c r="N9" s="22" t="s">
        <v>1</v>
      </c>
      <c r="O9" s="12"/>
      <c r="P9" s="14"/>
      <c r="Q9" s="45" t="str">
        <f>I9</f>
        <v>CE2</v>
      </c>
      <c r="R9" s="46"/>
      <c r="S9" s="22">
        <f>K9</f>
        <v>6525</v>
      </c>
      <c r="T9" s="22" t="s">
        <v>5</v>
      </c>
      <c r="U9" s="22">
        <f>M9</f>
        <v>7</v>
      </c>
      <c r="V9" s="22" t="s">
        <v>1</v>
      </c>
      <c r="W9" s="12"/>
      <c r="X9" s="14"/>
      <c r="Y9" s="14"/>
      <c r="Z9" s="9"/>
      <c r="AA9" s="40">
        <f>C9*E9</f>
        <v>45675</v>
      </c>
      <c r="AB9" s="41"/>
    </row>
    <row r="10" spans="1:28" ht="6.75" customHeight="1">
      <c r="A10" s="47"/>
      <c r="B10" s="48"/>
      <c r="C10" s="10"/>
      <c r="D10" s="13"/>
      <c r="E10" s="10"/>
      <c r="F10" s="11"/>
      <c r="G10" s="12"/>
      <c r="I10" s="47"/>
      <c r="J10" s="48"/>
      <c r="K10" s="10"/>
      <c r="L10" s="10"/>
      <c r="M10" s="10"/>
      <c r="N10" s="13"/>
      <c r="O10" s="12"/>
      <c r="P10" s="14"/>
      <c r="Q10" s="47"/>
      <c r="R10" s="48"/>
      <c r="S10" s="10"/>
      <c r="T10" s="10"/>
      <c r="U10" s="10"/>
      <c r="V10" s="13"/>
      <c r="W10" s="12"/>
      <c r="X10" s="14"/>
      <c r="Y10" s="14"/>
      <c r="Z10" s="9"/>
      <c r="AA10" s="15"/>
      <c r="AB10" s="23"/>
    </row>
    <row r="11" spans="1:28" ht="18">
      <c r="A11" s="49" t="str">
        <f>M2&amp;"/1"</f>
        <v>Série 611/1</v>
      </c>
      <c r="B11" s="50"/>
      <c r="C11" s="34">
        <f ca="1">_XLL.ALEA.ENTRE.BORNES(25,9999)</f>
        <v>950</v>
      </c>
      <c r="D11" s="24" t="s">
        <v>5</v>
      </c>
      <c r="E11" s="31">
        <f ca="1">_XLL.ALEA.ENTRE.BORNES(2,9)</f>
        <v>8</v>
      </c>
      <c r="F11" s="25" t="s">
        <v>1</v>
      </c>
      <c r="G11" s="35">
        <f ca="1">_XLL.ALEA.ENTRE.BORNES(25,7999)</f>
        <v>1254</v>
      </c>
      <c r="I11" s="49" t="str">
        <f>A11</f>
        <v>Série 611/1</v>
      </c>
      <c r="J11" s="50"/>
      <c r="K11" s="24">
        <f>C11</f>
        <v>950</v>
      </c>
      <c r="L11" s="24" t="s">
        <v>5</v>
      </c>
      <c r="M11" s="24">
        <f>E11</f>
        <v>8</v>
      </c>
      <c r="N11" s="24" t="s">
        <v>1</v>
      </c>
      <c r="O11" s="26"/>
      <c r="P11" s="14"/>
      <c r="Q11" s="49" t="str">
        <f>I11</f>
        <v>Série 611/1</v>
      </c>
      <c r="R11" s="50"/>
      <c r="S11" s="24">
        <f>K11</f>
        <v>950</v>
      </c>
      <c r="T11" s="24" t="s">
        <v>5</v>
      </c>
      <c r="U11" s="24">
        <f>M11</f>
        <v>8</v>
      </c>
      <c r="V11" s="24" t="s">
        <v>1</v>
      </c>
      <c r="W11" s="26"/>
      <c r="X11" s="14"/>
      <c r="Y11" s="14"/>
      <c r="Z11" s="27"/>
      <c r="AA11" s="42">
        <f>C11*E11</f>
        <v>7600</v>
      </c>
      <c r="AB11" s="43"/>
    </row>
    <row r="13" spans="1:28" ht="18">
      <c r="A13" s="29"/>
      <c r="B13" s="3"/>
      <c r="C13" s="4">
        <f ca="1">_XLL.ALEA.ENTRE.BORNES(25,99999)</f>
        <v>90672</v>
      </c>
      <c r="D13" s="30" t="s">
        <v>0</v>
      </c>
      <c r="E13" s="4">
        <f ca="1">_XLL.ALEA.ENTRE.BORNES(25,99999)</f>
        <v>54317</v>
      </c>
      <c r="F13" s="5" t="s">
        <v>1</v>
      </c>
      <c r="G13" s="6"/>
      <c r="I13" s="2"/>
      <c r="J13" s="3"/>
      <c r="K13" s="4">
        <f>C13</f>
        <v>90672</v>
      </c>
      <c r="L13" s="3" t="s">
        <v>0</v>
      </c>
      <c r="M13" s="4">
        <f>E13</f>
        <v>54317</v>
      </c>
      <c r="N13" s="5" t="s">
        <v>1</v>
      </c>
      <c r="O13" s="6"/>
      <c r="P13" s="7"/>
      <c r="Q13" s="2"/>
      <c r="R13" s="3"/>
      <c r="S13" s="4">
        <f>K13</f>
        <v>90672</v>
      </c>
      <c r="T13" s="3" t="s">
        <v>0</v>
      </c>
      <c r="U13" s="4">
        <f>M13</f>
        <v>54317</v>
      </c>
      <c r="V13" s="5" t="s">
        <v>1</v>
      </c>
      <c r="W13" s="6"/>
      <c r="X13" s="7"/>
      <c r="Y13" s="7"/>
      <c r="Z13" s="8" t="s">
        <v>4</v>
      </c>
      <c r="AA13" s="36">
        <f>I13+K13+M13</f>
        <v>144989</v>
      </c>
      <c r="AB13" s="37"/>
    </row>
    <row r="14" spans="1:28" ht="6.75" customHeight="1">
      <c r="A14" s="9"/>
      <c r="B14" s="10"/>
      <c r="C14" s="10"/>
      <c r="D14" s="10"/>
      <c r="E14" s="10"/>
      <c r="F14" s="11"/>
      <c r="G14" s="12"/>
      <c r="I14" s="9"/>
      <c r="J14" s="10"/>
      <c r="K14" s="10"/>
      <c r="L14" s="10"/>
      <c r="M14" s="10"/>
      <c r="N14" s="11"/>
      <c r="O14" s="12"/>
      <c r="P14" s="14"/>
      <c r="Q14" s="9"/>
      <c r="R14" s="10"/>
      <c r="S14" s="10"/>
      <c r="T14" s="10"/>
      <c r="U14" s="10"/>
      <c r="V14" s="11"/>
      <c r="W14" s="12"/>
      <c r="X14" s="14"/>
      <c r="Y14" s="14"/>
      <c r="Z14" s="38" t="str">
        <f>A19</f>
        <v>Série 611/2</v>
      </c>
      <c r="AA14" s="15"/>
      <c r="AB14" s="16"/>
    </row>
    <row r="15" spans="1:28" ht="18">
      <c r="A15" s="17"/>
      <c r="B15" s="18"/>
      <c r="C15" s="19">
        <f>G15+E15</f>
        <v>79022</v>
      </c>
      <c r="D15" s="22" t="s">
        <v>2</v>
      </c>
      <c r="E15" s="19">
        <f ca="1">_XLL.ALEA.ENTRE.BORNES(25,29999)</f>
        <v>21037</v>
      </c>
      <c r="F15" s="20" t="s">
        <v>1</v>
      </c>
      <c r="G15" s="33">
        <f ca="1">_XLL.ALEA.ENTRE.BORNES(25,79999)</f>
        <v>57985</v>
      </c>
      <c r="I15" s="17"/>
      <c r="J15" s="18"/>
      <c r="K15" s="19">
        <f>C15</f>
        <v>79022</v>
      </c>
      <c r="L15" s="18" t="s">
        <v>2</v>
      </c>
      <c r="M15" s="19">
        <f>E15</f>
        <v>21037</v>
      </c>
      <c r="N15" s="20" t="s">
        <v>1</v>
      </c>
      <c r="O15" s="21"/>
      <c r="P15" s="7"/>
      <c r="Q15" s="17"/>
      <c r="R15" s="18"/>
      <c r="S15" s="19">
        <f>K15</f>
        <v>79022</v>
      </c>
      <c r="T15" s="18" t="s">
        <v>2</v>
      </c>
      <c r="U15" s="19">
        <f>M15</f>
        <v>21037</v>
      </c>
      <c r="V15" s="20" t="s">
        <v>1</v>
      </c>
      <c r="W15" s="21"/>
      <c r="X15" s="7"/>
      <c r="Y15" s="7"/>
      <c r="Z15" s="39"/>
      <c r="AA15" s="40">
        <f>C15-E15</f>
        <v>57985</v>
      </c>
      <c r="AB15" s="41"/>
    </row>
    <row r="16" spans="1:28" ht="6.75" customHeight="1">
      <c r="A16" s="9"/>
      <c r="B16" s="10"/>
      <c r="C16" s="19"/>
      <c r="D16" s="22" t="s">
        <v>2</v>
      </c>
      <c r="E16" s="19"/>
      <c r="F16" s="11"/>
      <c r="G16" s="12"/>
      <c r="I16" s="9"/>
      <c r="J16" s="10"/>
      <c r="K16" s="10"/>
      <c r="L16" s="10"/>
      <c r="M16" s="10"/>
      <c r="N16" s="11"/>
      <c r="O16" s="12"/>
      <c r="P16" s="14"/>
      <c r="Q16" s="9"/>
      <c r="R16" s="10"/>
      <c r="S16" s="10"/>
      <c r="T16" s="10"/>
      <c r="U16" s="10"/>
      <c r="V16" s="11"/>
      <c r="W16" s="12"/>
      <c r="X16" s="14"/>
      <c r="Y16" s="14"/>
      <c r="Z16" s="9"/>
      <c r="AA16" s="15"/>
      <c r="AB16" s="16"/>
    </row>
    <row r="17" spans="1:28" ht="18">
      <c r="A17" s="45" t="s">
        <v>4</v>
      </c>
      <c r="B17" s="46"/>
      <c r="C17" s="19">
        <f>G17+E17</f>
        <v>4267</v>
      </c>
      <c r="D17" s="22" t="s">
        <v>5</v>
      </c>
      <c r="E17" s="19">
        <f ca="1">_XLL.ALEA.ENTRE.BORNES(4,9)</f>
        <v>9</v>
      </c>
      <c r="F17" s="20" t="s">
        <v>1</v>
      </c>
      <c r="G17" s="33">
        <f ca="1">_XLL.ALEA.ENTRE.BORNES(25,7999)</f>
        <v>4258</v>
      </c>
      <c r="I17" s="45" t="s">
        <v>4</v>
      </c>
      <c r="J17" s="46"/>
      <c r="K17" s="22">
        <f>C17</f>
        <v>4267</v>
      </c>
      <c r="L17" s="22" t="s">
        <v>5</v>
      </c>
      <c r="M17" s="22">
        <f>E17</f>
        <v>9</v>
      </c>
      <c r="N17" s="20" t="s">
        <v>1</v>
      </c>
      <c r="O17" s="12"/>
      <c r="P17" s="14"/>
      <c r="Q17" s="45" t="s">
        <v>4</v>
      </c>
      <c r="R17" s="46"/>
      <c r="S17" s="22">
        <f>K17</f>
        <v>4267</v>
      </c>
      <c r="T17" s="22" t="s">
        <v>5</v>
      </c>
      <c r="U17" s="22">
        <f>M17</f>
        <v>9</v>
      </c>
      <c r="V17" s="20" t="s">
        <v>1</v>
      </c>
      <c r="W17" s="12"/>
      <c r="X17" s="14"/>
      <c r="Y17" s="14"/>
      <c r="Z17" s="9"/>
      <c r="AA17" s="40">
        <f>C17*E17</f>
        <v>38403</v>
      </c>
      <c r="AB17" s="41"/>
    </row>
    <row r="18" spans="1:28" ht="6.75" customHeight="1">
      <c r="A18" s="47"/>
      <c r="B18" s="48"/>
      <c r="C18" s="10"/>
      <c r="D18" s="13"/>
      <c r="E18" s="10"/>
      <c r="F18" s="11"/>
      <c r="G18" s="12"/>
      <c r="I18" s="47"/>
      <c r="J18" s="48"/>
      <c r="K18" s="10"/>
      <c r="L18" s="10"/>
      <c r="M18" s="10"/>
      <c r="N18" s="11"/>
      <c r="O18" s="12"/>
      <c r="P18" s="14"/>
      <c r="Q18" s="47"/>
      <c r="R18" s="48"/>
      <c r="S18" s="10"/>
      <c r="T18" s="10"/>
      <c r="U18" s="10"/>
      <c r="V18" s="11"/>
      <c r="W18" s="12"/>
      <c r="X18" s="14"/>
      <c r="Y18" s="14"/>
      <c r="Z18" s="9"/>
      <c r="AA18" s="15"/>
      <c r="AB18" s="23"/>
    </row>
    <row r="19" spans="1:28" ht="18">
      <c r="A19" s="49" t="str">
        <f>M2&amp;"/2"</f>
        <v>Série 611/2</v>
      </c>
      <c r="B19" s="50"/>
      <c r="C19" s="34">
        <f ca="1">_XLL.ALEA.ENTRE.BORNES(25,9999)</f>
        <v>6653</v>
      </c>
      <c r="D19" s="24" t="s">
        <v>5</v>
      </c>
      <c r="E19" s="31">
        <f ca="1">_XLL.ALEA.ENTRE.BORNES(2,9)</f>
        <v>7</v>
      </c>
      <c r="F19" s="25" t="s">
        <v>1</v>
      </c>
      <c r="G19" s="35">
        <f ca="1">_XLL.ALEA.ENTRE.BORNES(25,7999)</f>
        <v>1319</v>
      </c>
      <c r="I19" s="49" t="str">
        <f>A19</f>
        <v>Série 611/2</v>
      </c>
      <c r="J19" s="50"/>
      <c r="K19" s="24">
        <f>C19</f>
        <v>6653</v>
      </c>
      <c r="L19" s="24" t="s">
        <v>5</v>
      </c>
      <c r="M19" s="24">
        <f>E19</f>
        <v>7</v>
      </c>
      <c r="N19" s="25" t="s">
        <v>1</v>
      </c>
      <c r="O19" s="26"/>
      <c r="P19" s="14"/>
      <c r="Q19" s="49" t="str">
        <f>I19</f>
        <v>Série 611/2</v>
      </c>
      <c r="R19" s="50"/>
      <c r="S19" s="24">
        <f>K19</f>
        <v>6653</v>
      </c>
      <c r="T19" s="24" t="s">
        <v>5</v>
      </c>
      <c r="U19" s="24">
        <f>M19</f>
        <v>7</v>
      </c>
      <c r="V19" s="25" t="s">
        <v>1</v>
      </c>
      <c r="W19" s="26"/>
      <c r="X19" s="14"/>
      <c r="Y19" s="14"/>
      <c r="Z19" s="27"/>
      <c r="AA19" s="42">
        <f>C19*E19</f>
        <v>46571</v>
      </c>
      <c r="AB19" s="43"/>
    </row>
    <row r="20" ht="13.5" customHeight="1"/>
    <row r="21" spans="1:28" ht="18">
      <c r="A21" s="2">
        <f ca="1">_XLL.ALEA.ENTRE.BORNES(125,49999)</f>
        <v>34113</v>
      </c>
      <c r="B21" s="30" t="s">
        <v>0</v>
      </c>
      <c r="C21" s="4">
        <f ca="1">_XLL.ALEA.ENTRE.BORNES(25,9999)</f>
        <v>9641</v>
      </c>
      <c r="D21" s="30" t="s">
        <v>0</v>
      </c>
      <c r="E21" s="4">
        <f ca="1">_XLL.ALEA.ENTRE.BORNES(125,49999)</f>
        <v>4267</v>
      </c>
      <c r="F21" s="5" t="s">
        <v>1</v>
      </c>
      <c r="G21" s="6"/>
      <c r="I21" s="2">
        <f>A21</f>
        <v>34113</v>
      </c>
      <c r="J21" s="3" t="s">
        <v>0</v>
      </c>
      <c r="K21" s="4">
        <f>C21</f>
        <v>9641</v>
      </c>
      <c r="L21" s="3" t="s">
        <v>0</v>
      </c>
      <c r="M21" s="4">
        <f>E21</f>
        <v>4267</v>
      </c>
      <c r="N21" s="3" t="s">
        <v>1</v>
      </c>
      <c r="O21" s="6"/>
      <c r="P21" s="7"/>
      <c r="Q21" s="2">
        <f>I21</f>
        <v>34113</v>
      </c>
      <c r="R21" s="3" t="s">
        <v>0</v>
      </c>
      <c r="S21" s="4">
        <f>K21</f>
        <v>9641</v>
      </c>
      <c r="T21" s="3" t="s">
        <v>0</v>
      </c>
      <c r="U21" s="4">
        <f>M21</f>
        <v>4267</v>
      </c>
      <c r="V21" s="3" t="s">
        <v>1</v>
      </c>
      <c r="W21" s="6"/>
      <c r="X21" s="7"/>
      <c r="Y21" s="7"/>
      <c r="Z21" s="8" t="s">
        <v>4</v>
      </c>
      <c r="AA21" s="36">
        <f>I21+K21+M21</f>
        <v>48021</v>
      </c>
      <c r="AB21" s="37"/>
    </row>
    <row r="22" spans="1:28" ht="6.75" customHeight="1">
      <c r="A22" s="9"/>
      <c r="B22" s="10"/>
      <c r="C22" s="10"/>
      <c r="D22" s="10"/>
      <c r="E22" s="10"/>
      <c r="F22" s="13"/>
      <c r="G22" s="12"/>
      <c r="I22" s="9"/>
      <c r="J22" s="10"/>
      <c r="K22" s="10"/>
      <c r="L22" s="10"/>
      <c r="M22" s="10"/>
      <c r="N22" s="13"/>
      <c r="O22" s="12"/>
      <c r="P22" s="14"/>
      <c r="Q22" s="9"/>
      <c r="R22" s="10"/>
      <c r="S22" s="10"/>
      <c r="T22" s="10"/>
      <c r="U22" s="10"/>
      <c r="V22" s="13"/>
      <c r="W22" s="12"/>
      <c r="X22" s="14"/>
      <c r="Y22" s="14"/>
      <c r="Z22" s="38" t="str">
        <f>A27</f>
        <v>Série 611/3</v>
      </c>
      <c r="AA22" s="15"/>
      <c r="AB22" s="16"/>
    </row>
    <row r="23" spans="1:28" ht="18">
      <c r="A23" s="17"/>
      <c r="B23" s="18"/>
      <c r="C23" s="19">
        <f>G23+E23</f>
        <v>70310</v>
      </c>
      <c r="D23" s="22" t="s">
        <v>2</v>
      </c>
      <c r="E23" s="19">
        <f ca="1">_XLL.ALEA.ENTRE.BORNES(25,29999)</f>
        <v>20302</v>
      </c>
      <c r="F23" s="20" t="s">
        <v>1</v>
      </c>
      <c r="G23" s="33">
        <f ca="1">_XLL.ALEA.ENTRE.BORNES(25,79999)</f>
        <v>50008</v>
      </c>
      <c r="I23" s="17"/>
      <c r="J23" s="18"/>
      <c r="K23" s="19">
        <f>C23</f>
        <v>70310</v>
      </c>
      <c r="L23" s="22" t="s">
        <v>2</v>
      </c>
      <c r="M23" s="19">
        <f>E23</f>
        <v>20302</v>
      </c>
      <c r="N23" s="22" t="s">
        <v>1</v>
      </c>
      <c r="O23" s="21"/>
      <c r="P23" s="7"/>
      <c r="Q23" s="17"/>
      <c r="R23" s="18"/>
      <c r="S23" s="19">
        <f>K23</f>
        <v>70310</v>
      </c>
      <c r="T23" s="22" t="s">
        <v>2</v>
      </c>
      <c r="U23" s="19">
        <f>M23</f>
        <v>20302</v>
      </c>
      <c r="V23" s="22" t="s">
        <v>1</v>
      </c>
      <c r="W23" s="21"/>
      <c r="X23" s="7"/>
      <c r="Y23" s="7"/>
      <c r="Z23" s="39"/>
      <c r="AA23" s="40">
        <f>C23-E23</f>
        <v>50008</v>
      </c>
      <c r="AB23" s="41"/>
    </row>
    <row r="24" spans="1:28" ht="6.75" customHeight="1">
      <c r="A24" s="9"/>
      <c r="B24" s="10"/>
      <c r="C24" s="19"/>
      <c r="D24" s="22" t="s">
        <v>2</v>
      </c>
      <c r="E24" s="19"/>
      <c r="F24" s="11"/>
      <c r="G24" s="12"/>
      <c r="I24" s="9"/>
      <c r="J24" s="10"/>
      <c r="K24" s="10"/>
      <c r="L24" s="22" t="s">
        <v>2</v>
      </c>
      <c r="M24" s="10"/>
      <c r="N24" s="13"/>
      <c r="O24" s="12"/>
      <c r="P24" s="14"/>
      <c r="Q24" s="9"/>
      <c r="R24" s="10"/>
      <c r="S24" s="10"/>
      <c r="T24" s="22" t="s">
        <v>2</v>
      </c>
      <c r="U24" s="10"/>
      <c r="V24" s="13"/>
      <c r="W24" s="12"/>
      <c r="X24" s="14"/>
      <c r="Y24" s="14"/>
      <c r="Z24" s="9"/>
      <c r="AA24" s="15"/>
      <c r="AB24" s="16"/>
    </row>
    <row r="25" spans="1:28" ht="18">
      <c r="A25" s="45" t="s">
        <v>4</v>
      </c>
      <c r="B25" s="46"/>
      <c r="C25" s="19">
        <f ca="1">_XLL.ALEA.ENTRE.BORNES(25,9999)</f>
        <v>6351</v>
      </c>
      <c r="D25" s="22" t="s">
        <v>5</v>
      </c>
      <c r="E25" s="19">
        <f ca="1">_XLL.ALEA.ENTRE.BORNES(4,9)</f>
        <v>4</v>
      </c>
      <c r="F25" s="20" t="s">
        <v>1</v>
      </c>
      <c r="G25" s="33">
        <f ca="1">_XLL.ALEA.ENTRE.BORNES(25,7999)</f>
        <v>7228</v>
      </c>
      <c r="I25" s="45" t="s">
        <v>4</v>
      </c>
      <c r="J25" s="46"/>
      <c r="K25" s="22">
        <f>C25</f>
        <v>6351</v>
      </c>
      <c r="L25" s="22" t="s">
        <v>5</v>
      </c>
      <c r="M25" s="22">
        <f>E25</f>
        <v>4</v>
      </c>
      <c r="N25" s="22" t="s">
        <v>1</v>
      </c>
      <c r="O25" s="12"/>
      <c r="P25" s="14"/>
      <c r="Q25" s="45" t="s">
        <v>4</v>
      </c>
      <c r="R25" s="46"/>
      <c r="S25" s="22">
        <f>K25</f>
        <v>6351</v>
      </c>
      <c r="T25" s="22" t="s">
        <v>5</v>
      </c>
      <c r="U25" s="22">
        <f>M25</f>
        <v>4</v>
      </c>
      <c r="V25" s="22" t="s">
        <v>1</v>
      </c>
      <c r="W25" s="12"/>
      <c r="X25" s="14"/>
      <c r="Y25" s="14"/>
      <c r="Z25" s="9"/>
      <c r="AA25" s="40">
        <f>C25-E25</f>
        <v>6347</v>
      </c>
      <c r="AB25" s="41"/>
    </row>
    <row r="26" spans="1:28" ht="6.75" customHeight="1">
      <c r="A26" s="47"/>
      <c r="B26" s="48"/>
      <c r="C26" s="10"/>
      <c r="D26" s="13"/>
      <c r="E26" s="10"/>
      <c r="F26" s="11"/>
      <c r="G26" s="12"/>
      <c r="I26" s="47"/>
      <c r="J26" s="48"/>
      <c r="K26" s="10"/>
      <c r="L26" s="10"/>
      <c r="M26" s="10"/>
      <c r="N26" s="13"/>
      <c r="O26" s="12"/>
      <c r="P26" s="14"/>
      <c r="Q26" s="47"/>
      <c r="R26" s="48"/>
      <c r="S26" s="10"/>
      <c r="T26" s="10"/>
      <c r="U26" s="10"/>
      <c r="V26" s="13"/>
      <c r="W26" s="12"/>
      <c r="X26" s="14"/>
      <c r="Y26" s="14"/>
      <c r="Z26" s="9"/>
      <c r="AA26" s="15"/>
      <c r="AB26" s="23"/>
    </row>
    <row r="27" spans="1:28" ht="18">
      <c r="A27" s="49" t="str">
        <f>M2&amp;"/3"</f>
        <v>Série 611/3</v>
      </c>
      <c r="B27" s="50"/>
      <c r="C27" s="34">
        <f ca="1">_XLL.ALEA.ENTRE.BORNES(25,9999)</f>
        <v>2354</v>
      </c>
      <c r="D27" s="24" t="s">
        <v>5</v>
      </c>
      <c r="E27" s="31">
        <f ca="1">_XLL.ALEA.ENTRE.BORNES(2,9)</f>
        <v>7</v>
      </c>
      <c r="F27" s="25" t="s">
        <v>1</v>
      </c>
      <c r="G27" s="35">
        <f ca="1">_XLL.ALEA.ENTRE.BORNES(25,7999)</f>
        <v>4938</v>
      </c>
      <c r="I27" s="49" t="str">
        <f>A27</f>
        <v>Série 611/3</v>
      </c>
      <c r="J27" s="50"/>
      <c r="K27" s="24">
        <f>C27</f>
        <v>2354</v>
      </c>
      <c r="L27" s="24" t="s">
        <v>5</v>
      </c>
      <c r="M27" s="24">
        <f>E27</f>
        <v>7</v>
      </c>
      <c r="N27" s="24" t="s">
        <v>1</v>
      </c>
      <c r="O27" s="26"/>
      <c r="P27" s="14"/>
      <c r="Q27" s="49" t="str">
        <f>I27</f>
        <v>Série 611/3</v>
      </c>
      <c r="R27" s="50"/>
      <c r="S27" s="24">
        <f>K27</f>
        <v>2354</v>
      </c>
      <c r="T27" s="24" t="s">
        <v>5</v>
      </c>
      <c r="U27" s="24">
        <f>M27</f>
        <v>7</v>
      </c>
      <c r="V27" s="24" t="s">
        <v>1</v>
      </c>
      <c r="W27" s="26"/>
      <c r="X27" s="14"/>
      <c r="Y27" s="14"/>
      <c r="Z27" s="27"/>
      <c r="AA27" s="42">
        <f>C27*E27</f>
        <v>16478</v>
      </c>
      <c r="AB27" s="43"/>
    </row>
    <row r="28" ht="13.5" customHeight="1"/>
    <row r="29" spans="1:28" ht="18">
      <c r="A29" s="29"/>
      <c r="B29" s="3"/>
      <c r="C29" s="4">
        <f ca="1">_XLL.ALEA.ENTRE.BORNES(25,99999)</f>
        <v>55599</v>
      </c>
      <c r="D29" s="30" t="s">
        <v>0</v>
      </c>
      <c r="E29" s="4">
        <f ca="1">_XLL.ALEA.ENTRE.BORNES(25,99999)</f>
        <v>5173</v>
      </c>
      <c r="F29" s="5" t="s">
        <v>1</v>
      </c>
      <c r="G29" s="6"/>
      <c r="I29" s="2"/>
      <c r="J29" s="3"/>
      <c r="K29" s="4">
        <f>C29</f>
        <v>55599</v>
      </c>
      <c r="L29" s="3" t="s">
        <v>0</v>
      </c>
      <c r="M29" s="4">
        <f>E29</f>
        <v>5173</v>
      </c>
      <c r="N29" s="3" t="s">
        <v>1</v>
      </c>
      <c r="O29" s="6"/>
      <c r="P29" s="7"/>
      <c r="Q29" s="2"/>
      <c r="R29" s="3"/>
      <c r="S29" s="4">
        <f>K29</f>
        <v>55599</v>
      </c>
      <c r="T29" s="3" t="s">
        <v>0</v>
      </c>
      <c r="U29" s="4">
        <f>M29</f>
        <v>5173</v>
      </c>
      <c r="V29" s="3" t="s">
        <v>1</v>
      </c>
      <c r="W29" s="6"/>
      <c r="X29" s="7"/>
      <c r="Y29" s="7"/>
      <c r="Z29" s="8" t="s">
        <v>4</v>
      </c>
      <c r="AA29" s="36">
        <f>I29+K29+M29</f>
        <v>60772</v>
      </c>
      <c r="AB29" s="37"/>
    </row>
    <row r="30" spans="1:28" ht="6.75" customHeight="1">
      <c r="A30" s="9"/>
      <c r="B30" s="10"/>
      <c r="C30" s="10"/>
      <c r="D30" s="10"/>
      <c r="E30" s="10"/>
      <c r="F30" s="11"/>
      <c r="G30" s="12"/>
      <c r="I30" s="9"/>
      <c r="J30" s="10"/>
      <c r="K30" s="10"/>
      <c r="L30" s="10"/>
      <c r="M30" s="10"/>
      <c r="N30" s="13"/>
      <c r="O30" s="12"/>
      <c r="P30" s="14"/>
      <c r="Q30" s="9"/>
      <c r="R30" s="10"/>
      <c r="S30" s="10"/>
      <c r="T30" s="10"/>
      <c r="U30" s="10"/>
      <c r="V30" s="13"/>
      <c r="W30" s="12"/>
      <c r="X30" s="14"/>
      <c r="Y30" s="14"/>
      <c r="Z30" s="38" t="str">
        <f>A35</f>
        <v>Série 611/4</v>
      </c>
      <c r="AA30" s="15"/>
      <c r="AB30" s="16"/>
    </row>
    <row r="31" spans="1:28" ht="18">
      <c r="A31" s="17"/>
      <c r="B31" s="18"/>
      <c r="C31" s="19">
        <f>G31+E31</f>
        <v>42438</v>
      </c>
      <c r="D31" s="22" t="s">
        <v>2</v>
      </c>
      <c r="E31" s="19">
        <f ca="1">_XLL.ALEA.ENTRE.BORNES(25,29999)</f>
        <v>15663</v>
      </c>
      <c r="F31" s="20" t="s">
        <v>1</v>
      </c>
      <c r="G31" s="33">
        <f ca="1">_XLL.ALEA.ENTRE.BORNES(25,79999)</f>
        <v>26775</v>
      </c>
      <c r="I31" s="17"/>
      <c r="J31" s="18"/>
      <c r="K31" s="19">
        <f>C31</f>
        <v>42438</v>
      </c>
      <c r="L31" s="22" t="s">
        <v>2</v>
      </c>
      <c r="M31" s="19">
        <f>E31</f>
        <v>15663</v>
      </c>
      <c r="N31" s="22" t="s">
        <v>1</v>
      </c>
      <c r="O31" s="21"/>
      <c r="P31" s="7"/>
      <c r="Q31" s="17"/>
      <c r="R31" s="18"/>
      <c r="S31" s="19">
        <f>K31</f>
        <v>42438</v>
      </c>
      <c r="T31" s="22" t="s">
        <v>2</v>
      </c>
      <c r="U31" s="19">
        <f>M31</f>
        <v>15663</v>
      </c>
      <c r="V31" s="22" t="s">
        <v>1</v>
      </c>
      <c r="W31" s="21"/>
      <c r="X31" s="7"/>
      <c r="Y31" s="7"/>
      <c r="Z31" s="39"/>
      <c r="AA31" s="40">
        <f>C31-E31</f>
        <v>26775</v>
      </c>
      <c r="AB31" s="41"/>
    </row>
    <row r="32" spans="1:28" ht="6.75" customHeight="1">
      <c r="A32" s="9"/>
      <c r="B32" s="10"/>
      <c r="C32" s="19"/>
      <c r="D32" s="22" t="s">
        <v>2</v>
      </c>
      <c r="E32" s="19"/>
      <c r="F32" s="11"/>
      <c r="G32" s="12"/>
      <c r="I32" s="9"/>
      <c r="J32" s="10"/>
      <c r="K32" s="10"/>
      <c r="L32" s="22" t="s">
        <v>2</v>
      </c>
      <c r="M32" s="10"/>
      <c r="N32" s="13"/>
      <c r="O32" s="12"/>
      <c r="P32" s="14"/>
      <c r="Q32" s="9"/>
      <c r="R32" s="10"/>
      <c r="S32" s="10"/>
      <c r="T32" s="22" t="s">
        <v>2</v>
      </c>
      <c r="U32" s="10"/>
      <c r="V32" s="13"/>
      <c r="W32" s="12"/>
      <c r="X32" s="14"/>
      <c r="Y32" s="14"/>
      <c r="Z32" s="9"/>
      <c r="AA32" s="15"/>
      <c r="AB32" s="16"/>
    </row>
    <row r="33" spans="1:28" ht="18">
      <c r="A33" s="45" t="s">
        <v>4</v>
      </c>
      <c r="B33" s="46"/>
      <c r="C33" s="19">
        <f ca="1">_XLL.ALEA.ENTRE.BORNES(25,9999)</f>
        <v>6838</v>
      </c>
      <c r="D33" s="22" t="s">
        <v>5</v>
      </c>
      <c r="E33" s="19">
        <f ca="1">_XLL.ALEA.ENTRE.BORNES(4,9)</f>
        <v>9</v>
      </c>
      <c r="F33" s="20" t="s">
        <v>1</v>
      </c>
      <c r="G33" s="33">
        <f ca="1">_XLL.ALEA.ENTRE.BORNES(25,7999)</f>
        <v>1855</v>
      </c>
      <c r="I33" s="45" t="s">
        <v>4</v>
      </c>
      <c r="J33" s="46"/>
      <c r="K33" s="22">
        <f>C33</f>
        <v>6838</v>
      </c>
      <c r="L33" s="22" t="s">
        <v>5</v>
      </c>
      <c r="M33" s="22">
        <f>E33</f>
        <v>9</v>
      </c>
      <c r="N33" s="22" t="s">
        <v>1</v>
      </c>
      <c r="O33" s="12"/>
      <c r="P33" s="14"/>
      <c r="Q33" s="45" t="s">
        <v>4</v>
      </c>
      <c r="R33" s="46"/>
      <c r="S33" s="22">
        <f>K33</f>
        <v>6838</v>
      </c>
      <c r="T33" s="22" t="s">
        <v>5</v>
      </c>
      <c r="U33" s="22">
        <f>M33</f>
        <v>9</v>
      </c>
      <c r="V33" s="22" t="s">
        <v>1</v>
      </c>
      <c r="W33" s="12"/>
      <c r="X33" s="14"/>
      <c r="Y33" s="14"/>
      <c r="Z33" s="9"/>
      <c r="AA33" s="40">
        <f>C33*E33</f>
        <v>61542</v>
      </c>
      <c r="AB33" s="41"/>
    </row>
    <row r="34" spans="1:28" ht="6.75" customHeight="1">
      <c r="A34" s="47"/>
      <c r="B34" s="48"/>
      <c r="C34" s="10"/>
      <c r="D34" s="13"/>
      <c r="E34" s="10"/>
      <c r="F34" s="11"/>
      <c r="G34" s="12"/>
      <c r="I34" s="47"/>
      <c r="J34" s="48"/>
      <c r="K34" s="10"/>
      <c r="L34" s="10"/>
      <c r="M34" s="10"/>
      <c r="N34" s="13"/>
      <c r="O34" s="12"/>
      <c r="P34" s="14"/>
      <c r="Q34" s="47"/>
      <c r="R34" s="48"/>
      <c r="S34" s="10"/>
      <c r="T34" s="10"/>
      <c r="U34" s="10"/>
      <c r="V34" s="13"/>
      <c r="W34" s="12"/>
      <c r="X34" s="14"/>
      <c r="Y34" s="14"/>
      <c r="Z34" s="9"/>
      <c r="AA34" s="15"/>
      <c r="AB34" s="23"/>
    </row>
    <row r="35" spans="1:28" ht="18">
      <c r="A35" s="49" t="str">
        <f>M2&amp;"/4"</f>
        <v>Série 611/4</v>
      </c>
      <c r="B35" s="50"/>
      <c r="C35" s="34">
        <f ca="1">_XLL.ALEA.ENTRE.BORNES(25,9999)</f>
        <v>7611</v>
      </c>
      <c r="D35" s="24" t="s">
        <v>5</v>
      </c>
      <c r="E35" s="31">
        <f ca="1">_XLL.ALEA.ENTRE.BORNES(2,9)</f>
        <v>2</v>
      </c>
      <c r="F35" s="25" t="s">
        <v>1</v>
      </c>
      <c r="G35" s="35">
        <f ca="1">_XLL.ALEA.ENTRE.BORNES(25,7999)</f>
        <v>2845</v>
      </c>
      <c r="I35" s="49" t="str">
        <f>A35</f>
        <v>Série 611/4</v>
      </c>
      <c r="J35" s="50"/>
      <c r="K35" s="24">
        <f>C35</f>
        <v>7611</v>
      </c>
      <c r="L35" s="24" t="s">
        <v>5</v>
      </c>
      <c r="M35" s="24">
        <f>E35</f>
        <v>2</v>
      </c>
      <c r="N35" s="24" t="s">
        <v>1</v>
      </c>
      <c r="O35" s="26"/>
      <c r="P35" s="14"/>
      <c r="Q35" s="49" t="str">
        <f>I35</f>
        <v>Série 611/4</v>
      </c>
      <c r="R35" s="50"/>
      <c r="S35" s="24">
        <f>K35</f>
        <v>7611</v>
      </c>
      <c r="T35" s="24" t="s">
        <v>5</v>
      </c>
      <c r="U35" s="24">
        <f>M35</f>
        <v>2</v>
      </c>
      <c r="V35" s="24" t="s">
        <v>1</v>
      </c>
      <c r="W35" s="26"/>
      <c r="X35" s="14"/>
      <c r="Y35" s="14"/>
      <c r="Z35" s="27"/>
      <c r="AA35" s="42">
        <f>C35*E35</f>
        <v>15222</v>
      </c>
      <c r="AB35" s="43"/>
    </row>
    <row r="37" spans="1:28" ht="18">
      <c r="A37" s="2">
        <f ca="1">_XLL.ALEA.ENTRE.BORNES(125,49999)</f>
        <v>13397</v>
      </c>
      <c r="B37" s="30" t="s">
        <v>0</v>
      </c>
      <c r="C37" s="4">
        <f ca="1">_XLL.ALEA.ENTRE.BORNES(25,9999)</f>
        <v>527</v>
      </c>
      <c r="D37" s="30" t="s">
        <v>0</v>
      </c>
      <c r="E37" s="4">
        <f ca="1">_XLL.ALEA.ENTRE.BORNES(125,49999)</f>
        <v>17530</v>
      </c>
      <c r="F37" s="5" t="s">
        <v>1</v>
      </c>
      <c r="G37" s="6"/>
      <c r="I37" s="2">
        <f>A37</f>
        <v>13397</v>
      </c>
      <c r="J37" s="3" t="s">
        <v>0</v>
      </c>
      <c r="K37" s="4">
        <f>C37</f>
        <v>527</v>
      </c>
      <c r="L37" s="3" t="s">
        <v>0</v>
      </c>
      <c r="M37" s="4">
        <f>E37</f>
        <v>17530</v>
      </c>
      <c r="N37" s="3" t="s">
        <v>1</v>
      </c>
      <c r="O37" s="6"/>
      <c r="P37" s="7"/>
      <c r="Q37" s="2">
        <f>I37</f>
        <v>13397</v>
      </c>
      <c r="R37" s="3" t="s">
        <v>0</v>
      </c>
      <c r="S37" s="4">
        <f>K37</f>
        <v>527</v>
      </c>
      <c r="T37" s="3" t="s">
        <v>0</v>
      </c>
      <c r="U37" s="4">
        <f>M37</f>
        <v>17530</v>
      </c>
      <c r="V37" s="3" t="s">
        <v>1</v>
      </c>
      <c r="W37" s="6"/>
      <c r="X37" s="7"/>
      <c r="Y37" s="7"/>
      <c r="Z37" s="8" t="s">
        <v>4</v>
      </c>
      <c r="AA37" s="36">
        <f>I37+K37+M37</f>
        <v>31454</v>
      </c>
      <c r="AB37" s="37"/>
    </row>
    <row r="38" spans="1:28" ht="6" customHeight="1">
      <c r="A38" s="9"/>
      <c r="B38" s="10"/>
      <c r="C38" s="10"/>
      <c r="D38" s="10"/>
      <c r="E38" s="10"/>
      <c r="F38" s="11"/>
      <c r="G38" s="12"/>
      <c r="I38" s="9"/>
      <c r="J38" s="10"/>
      <c r="K38" s="10"/>
      <c r="L38" s="10"/>
      <c r="M38" s="10"/>
      <c r="N38" s="13"/>
      <c r="O38" s="12"/>
      <c r="P38" s="14"/>
      <c r="Q38" s="9"/>
      <c r="R38" s="10"/>
      <c r="S38" s="10"/>
      <c r="T38" s="10"/>
      <c r="U38" s="10"/>
      <c r="V38" s="13"/>
      <c r="W38" s="12"/>
      <c r="X38" s="14"/>
      <c r="Y38" s="14"/>
      <c r="Z38" s="38" t="str">
        <f>A43</f>
        <v>Série 611/5</v>
      </c>
      <c r="AA38" s="15"/>
      <c r="AB38" s="16"/>
    </row>
    <row r="39" spans="1:28" ht="18">
      <c r="A39" s="17"/>
      <c r="B39" s="18"/>
      <c r="C39" s="19">
        <f>G39+E39</f>
        <v>45504</v>
      </c>
      <c r="D39" s="22" t="s">
        <v>2</v>
      </c>
      <c r="E39" s="19">
        <f ca="1">_XLL.ALEA.ENTRE.BORNES(25,29999)</f>
        <v>15808</v>
      </c>
      <c r="F39" s="20" t="s">
        <v>1</v>
      </c>
      <c r="G39" s="33">
        <f ca="1">_XLL.ALEA.ENTRE.BORNES(25,79999)</f>
        <v>29696</v>
      </c>
      <c r="I39" s="17"/>
      <c r="J39" s="18"/>
      <c r="K39" s="19">
        <f>C39</f>
        <v>45504</v>
      </c>
      <c r="L39" s="22" t="s">
        <v>2</v>
      </c>
      <c r="M39" s="19">
        <f>E39</f>
        <v>15808</v>
      </c>
      <c r="N39" s="22" t="s">
        <v>1</v>
      </c>
      <c r="O39" s="21"/>
      <c r="P39" s="7"/>
      <c r="Q39" s="17"/>
      <c r="R39" s="18"/>
      <c r="S39" s="19">
        <f>K39</f>
        <v>45504</v>
      </c>
      <c r="T39" s="22" t="s">
        <v>2</v>
      </c>
      <c r="U39" s="19">
        <f>M39</f>
        <v>15808</v>
      </c>
      <c r="V39" s="22" t="s">
        <v>1</v>
      </c>
      <c r="W39" s="21"/>
      <c r="X39" s="7"/>
      <c r="Z39" s="39"/>
      <c r="AA39" s="40">
        <f>C39-E39</f>
        <v>29696</v>
      </c>
      <c r="AB39" s="41"/>
    </row>
    <row r="40" spans="1:28" ht="6" customHeight="1">
      <c r="A40" s="9"/>
      <c r="B40" s="10"/>
      <c r="C40" s="19"/>
      <c r="D40" s="22" t="s">
        <v>2</v>
      </c>
      <c r="E40" s="19"/>
      <c r="F40" s="11"/>
      <c r="G40" s="12"/>
      <c r="I40" s="9"/>
      <c r="J40" s="10"/>
      <c r="K40" s="10"/>
      <c r="L40" s="22" t="s">
        <v>2</v>
      </c>
      <c r="M40" s="10"/>
      <c r="N40" s="13"/>
      <c r="O40" s="12"/>
      <c r="P40" s="14"/>
      <c r="Q40" s="9"/>
      <c r="R40" s="10"/>
      <c r="S40" s="10"/>
      <c r="T40" s="22" t="s">
        <v>2</v>
      </c>
      <c r="U40" s="10"/>
      <c r="V40" s="13"/>
      <c r="W40" s="12"/>
      <c r="X40" s="14"/>
      <c r="Y40" s="14"/>
      <c r="Z40" s="9"/>
      <c r="AA40" s="15"/>
      <c r="AB40" s="16"/>
    </row>
    <row r="41" spans="1:28" ht="18">
      <c r="A41" s="45" t="s">
        <v>4</v>
      </c>
      <c r="B41" s="46"/>
      <c r="C41" s="19">
        <f ca="1">_XLL.ALEA.ENTRE.BORNES(25,9999)</f>
        <v>2699</v>
      </c>
      <c r="D41" s="22" t="s">
        <v>5</v>
      </c>
      <c r="E41" s="19">
        <f ca="1">_XLL.ALEA.ENTRE.BORNES(4,9)</f>
        <v>5</v>
      </c>
      <c r="F41" s="20" t="s">
        <v>1</v>
      </c>
      <c r="G41" s="33">
        <f ca="1">_XLL.ALEA.ENTRE.BORNES(25,7999)</f>
        <v>6547</v>
      </c>
      <c r="I41" s="45" t="str">
        <f>A41</f>
        <v>CE2</v>
      </c>
      <c r="J41" s="46"/>
      <c r="K41" s="22">
        <f>C41</f>
        <v>2699</v>
      </c>
      <c r="L41" s="22" t="s">
        <v>5</v>
      </c>
      <c r="M41" s="22">
        <f>E41</f>
        <v>5</v>
      </c>
      <c r="N41" s="22" t="s">
        <v>1</v>
      </c>
      <c r="O41" s="12"/>
      <c r="P41" s="14"/>
      <c r="Q41" s="45" t="str">
        <f>I41</f>
        <v>CE2</v>
      </c>
      <c r="R41" s="46"/>
      <c r="S41" s="22">
        <f>K41</f>
        <v>2699</v>
      </c>
      <c r="T41" s="22" t="s">
        <v>5</v>
      </c>
      <c r="U41" s="22">
        <f>M41</f>
        <v>5</v>
      </c>
      <c r="V41" s="22" t="s">
        <v>1</v>
      </c>
      <c r="W41" s="12"/>
      <c r="X41" s="14"/>
      <c r="Y41" s="14"/>
      <c r="Z41" s="9"/>
      <c r="AA41" s="40">
        <f>C41*E41</f>
        <v>13495</v>
      </c>
      <c r="AB41" s="41"/>
    </row>
    <row r="42" spans="1:28" ht="6.75" customHeight="1">
      <c r="A42" s="47"/>
      <c r="B42" s="48"/>
      <c r="C42" s="10"/>
      <c r="D42" s="13"/>
      <c r="E42" s="10"/>
      <c r="F42" s="11"/>
      <c r="G42" s="12"/>
      <c r="I42" s="47"/>
      <c r="J42" s="48"/>
      <c r="K42" s="10"/>
      <c r="L42" s="10"/>
      <c r="M42" s="10"/>
      <c r="N42" s="13"/>
      <c r="O42" s="12"/>
      <c r="P42" s="14"/>
      <c r="Q42" s="47"/>
      <c r="R42" s="48"/>
      <c r="S42" s="10"/>
      <c r="T42" s="10"/>
      <c r="U42" s="10"/>
      <c r="V42" s="13"/>
      <c r="W42" s="12"/>
      <c r="X42" s="14"/>
      <c r="Y42" s="14"/>
      <c r="Z42" s="9"/>
      <c r="AA42" s="15"/>
      <c r="AB42" s="23"/>
    </row>
    <row r="43" spans="1:28" ht="18">
      <c r="A43" s="49" t="str">
        <f>M2&amp;"/5"</f>
        <v>Série 611/5</v>
      </c>
      <c r="B43" s="50"/>
      <c r="C43" s="34">
        <f ca="1">_XLL.ALEA.ENTRE.BORNES(25,9999)</f>
        <v>1934</v>
      </c>
      <c r="D43" s="24" t="s">
        <v>5</v>
      </c>
      <c r="E43" s="31">
        <f ca="1">_XLL.ALEA.ENTRE.BORNES(2,9)</f>
        <v>3</v>
      </c>
      <c r="F43" s="25" t="s">
        <v>1</v>
      </c>
      <c r="G43" s="35">
        <f ca="1">_XLL.ALEA.ENTRE.BORNES(25,7999)</f>
        <v>1387</v>
      </c>
      <c r="I43" s="49" t="str">
        <f>A43</f>
        <v>Série 611/5</v>
      </c>
      <c r="J43" s="50"/>
      <c r="K43" s="24">
        <f>C43</f>
        <v>1934</v>
      </c>
      <c r="L43" s="24" t="s">
        <v>5</v>
      </c>
      <c r="M43" s="24">
        <f>E43</f>
        <v>3</v>
      </c>
      <c r="N43" s="24" t="s">
        <v>1</v>
      </c>
      <c r="O43" s="26"/>
      <c r="P43" s="14"/>
      <c r="Q43" s="49" t="str">
        <f>I43</f>
        <v>Série 611/5</v>
      </c>
      <c r="R43" s="50"/>
      <c r="S43" s="24">
        <f>K43</f>
        <v>1934</v>
      </c>
      <c r="T43" s="24" t="s">
        <v>5</v>
      </c>
      <c r="U43" s="24">
        <f>M43</f>
        <v>3</v>
      </c>
      <c r="V43" s="24" t="s">
        <v>1</v>
      </c>
      <c r="W43" s="26"/>
      <c r="X43" s="14"/>
      <c r="Y43" s="7"/>
      <c r="Z43" s="27"/>
      <c r="AA43" s="42">
        <f>C43*E43</f>
        <v>5802</v>
      </c>
      <c r="AB43" s="43"/>
    </row>
  </sheetData>
  <sheetProtection/>
  <mergeCells count="59">
    <mergeCell ref="A41:B42"/>
    <mergeCell ref="I41:J42"/>
    <mergeCell ref="Q41:R42"/>
    <mergeCell ref="AA41:AB41"/>
    <mergeCell ref="A43:B43"/>
    <mergeCell ref="I43:J43"/>
    <mergeCell ref="Q43:R43"/>
    <mergeCell ref="AA43:AB43"/>
    <mergeCell ref="A35:B35"/>
    <mergeCell ref="I35:J35"/>
    <mergeCell ref="Q35:R35"/>
    <mergeCell ref="AA35:AB35"/>
    <mergeCell ref="AA37:AB37"/>
    <mergeCell ref="Z38:Z39"/>
    <mergeCell ref="AA39:AB39"/>
    <mergeCell ref="AA29:AB29"/>
    <mergeCell ref="Z30:Z31"/>
    <mergeCell ref="AA31:AB31"/>
    <mergeCell ref="A33:B34"/>
    <mergeCell ref="I33:J34"/>
    <mergeCell ref="Q33:R34"/>
    <mergeCell ref="AA33:AB33"/>
    <mergeCell ref="A25:B26"/>
    <mergeCell ref="I25:J26"/>
    <mergeCell ref="Q25:R26"/>
    <mergeCell ref="AA25:AB25"/>
    <mergeCell ref="A27:B27"/>
    <mergeCell ref="I27:J27"/>
    <mergeCell ref="Q27:R27"/>
    <mergeCell ref="AA27:AB27"/>
    <mergeCell ref="A19:B19"/>
    <mergeCell ref="I19:J19"/>
    <mergeCell ref="Q19:R19"/>
    <mergeCell ref="AA19:AB19"/>
    <mergeCell ref="AA21:AB21"/>
    <mergeCell ref="Z22:Z23"/>
    <mergeCell ref="AA23:AB23"/>
    <mergeCell ref="AA13:AB13"/>
    <mergeCell ref="Z14:Z15"/>
    <mergeCell ref="AA15:AB15"/>
    <mergeCell ref="A17:B18"/>
    <mergeCell ref="I17:J18"/>
    <mergeCell ref="Q17:R18"/>
    <mergeCell ref="AA17:AB17"/>
    <mergeCell ref="A9:B10"/>
    <mergeCell ref="I9:J10"/>
    <mergeCell ref="Q9:R10"/>
    <mergeCell ref="AA9:AB9"/>
    <mergeCell ref="A11:B11"/>
    <mergeCell ref="I11:J11"/>
    <mergeCell ref="Q11:R11"/>
    <mergeCell ref="AA11:AB11"/>
    <mergeCell ref="C2:K2"/>
    <mergeCell ref="M2:O2"/>
    <mergeCell ref="Z2:AB2"/>
    <mergeCell ref="Z3:AB3"/>
    <mergeCell ref="AA5:AB5"/>
    <mergeCell ref="Z6:Z7"/>
    <mergeCell ref="AA7:AB7"/>
  </mergeCells>
  <printOptions/>
  <pageMargins left="0.23622047244094488" right="0.23622047244094488" top="0.1968503937007874" bottom="0.3543307086614173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43"/>
  <sheetViews>
    <sheetView tabSelected="1" zoomScale="80" zoomScaleNormal="80" zoomScalePageLayoutView="0" workbookViewId="0" topLeftCell="A1">
      <selection activeCell="Z48" sqref="Z48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9.140625" style="0" customWidth="1"/>
    <col min="4" max="4" width="2.7109375" style="0" customWidth="1"/>
    <col min="5" max="5" width="9.00390625" style="0" customWidth="1"/>
    <col min="6" max="6" width="2.8515625" style="0" customWidth="1"/>
    <col min="7" max="7" width="7.421875" style="0" customWidth="1"/>
    <col min="8" max="8" width="5.00390625" style="0" customWidth="1"/>
    <col min="9" max="9" width="9.00390625" style="0" customWidth="1"/>
    <col min="10" max="10" width="2.421875" style="0" customWidth="1"/>
    <col min="11" max="11" width="9.00390625" style="0" customWidth="1"/>
    <col min="12" max="12" width="2.421875" style="0" customWidth="1"/>
    <col min="13" max="13" width="9.00390625" style="0" customWidth="1"/>
    <col min="14" max="14" width="2.8515625" style="0" customWidth="1"/>
    <col min="15" max="15" width="7.28125" style="0" customWidth="1"/>
    <col min="16" max="16" width="5.00390625" style="0" customWidth="1"/>
    <col min="17" max="17" width="9.00390625" style="0" customWidth="1"/>
    <col min="18" max="18" width="2.8515625" style="0" customWidth="1"/>
    <col min="19" max="19" width="9.00390625" style="0" customWidth="1"/>
    <col min="20" max="20" width="2.57421875" style="0" customWidth="1"/>
    <col min="21" max="21" width="9.00390625" style="0" customWidth="1"/>
    <col min="22" max="22" width="2.8515625" style="0" customWidth="1"/>
    <col min="23" max="23" width="7.28125" style="0" customWidth="1"/>
    <col min="24" max="24" width="8.57421875" style="0" customWidth="1"/>
    <col min="25" max="25" width="15.8515625" style="0" customWidth="1"/>
    <col min="28" max="28" width="6.7109375" style="0" customWidth="1"/>
    <col min="29" max="29" width="3.57421875" style="0" customWidth="1"/>
    <col min="30" max="30" width="11.8515625" style="0" customWidth="1"/>
  </cols>
  <sheetData>
    <row r="1" ht="2.25" customHeight="1" thickBot="1"/>
    <row r="2" spans="3:30" ht="18.75" thickBot="1">
      <c r="C2" s="51" t="s">
        <v>3</v>
      </c>
      <c r="D2" s="52"/>
      <c r="E2" s="52"/>
      <c r="F2" s="52"/>
      <c r="G2" s="52"/>
      <c r="H2" s="52"/>
      <c r="I2" s="52"/>
      <c r="J2" s="52"/>
      <c r="K2" s="53"/>
      <c r="M2" s="57" t="str">
        <f ca="1">"Série "&amp;INT(RAND()*999)+1</f>
        <v>Série 86</v>
      </c>
      <c r="N2" s="58"/>
      <c r="O2" s="59"/>
      <c r="P2" s="28"/>
      <c r="Q2" s="28"/>
      <c r="R2" s="28"/>
      <c r="S2" s="28"/>
      <c r="T2" s="28"/>
      <c r="U2" s="28"/>
      <c r="V2" s="28"/>
      <c r="W2" s="28"/>
      <c r="X2" s="28"/>
      <c r="Z2" s="54" t="s">
        <v>3</v>
      </c>
      <c r="AA2" s="55"/>
      <c r="AB2" s="56"/>
      <c r="AD2" s="1" t="str">
        <f>M2</f>
        <v>Série 86</v>
      </c>
    </row>
    <row r="3" spans="26:28" ht="6.75" customHeight="1">
      <c r="Z3" s="44"/>
      <c r="AA3" s="44"/>
      <c r="AB3" s="44"/>
    </row>
    <row r="4" ht="15" hidden="1"/>
    <row r="5" spans="1:28" ht="18">
      <c r="A5" s="2">
        <f ca="1">_XLL.ALEA.ENTRE.BORNES(125,49999)</f>
        <v>41272</v>
      </c>
      <c r="B5" s="30" t="s">
        <v>0</v>
      </c>
      <c r="C5" s="4">
        <f ca="1">_XLL.ALEA.ENTRE.BORNES(25,9999)</f>
        <v>55</v>
      </c>
      <c r="D5" s="30" t="s">
        <v>0</v>
      </c>
      <c r="E5" s="4">
        <f ca="1">_XLL.ALEA.ENTRE.BORNES(125,49999)</f>
        <v>12932</v>
      </c>
      <c r="F5" s="5" t="s">
        <v>1</v>
      </c>
      <c r="G5" s="6"/>
      <c r="I5" s="2">
        <f>A5</f>
        <v>41272</v>
      </c>
      <c r="J5" s="3" t="s">
        <v>0</v>
      </c>
      <c r="K5" s="4">
        <f>C5</f>
        <v>55</v>
      </c>
      <c r="L5" s="3" t="s">
        <v>0</v>
      </c>
      <c r="M5" s="4">
        <f>E5</f>
        <v>12932</v>
      </c>
      <c r="N5" s="3" t="s">
        <v>1</v>
      </c>
      <c r="O5" s="6"/>
      <c r="P5" s="7"/>
      <c r="Q5" s="2">
        <f>I5</f>
        <v>41272</v>
      </c>
      <c r="R5" s="3" t="s">
        <v>0</v>
      </c>
      <c r="S5" s="4">
        <f>K5</f>
        <v>55</v>
      </c>
      <c r="T5" s="3" t="s">
        <v>0</v>
      </c>
      <c r="U5" s="4">
        <f>M5</f>
        <v>12932</v>
      </c>
      <c r="V5" s="3" t="s">
        <v>1</v>
      </c>
      <c r="W5" s="6"/>
      <c r="X5" s="7"/>
      <c r="Y5" s="7"/>
      <c r="Z5" s="8" t="s">
        <v>4</v>
      </c>
      <c r="AA5" s="36">
        <f>I5+K5+M5</f>
        <v>54259</v>
      </c>
      <c r="AB5" s="37"/>
    </row>
    <row r="6" spans="1:28" ht="6.75" customHeight="1">
      <c r="A6" s="9"/>
      <c r="B6" s="10"/>
      <c r="C6" s="10"/>
      <c r="D6" s="10"/>
      <c r="E6" s="10"/>
      <c r="F6" s="11"/>
      <c r="G6" s="12"/>
      <c r="I6" s="9"/>
      <c r="J6" s="10"/>
      <c r="K6" s="10"/>
      <c r="L6" s="10"/>
      <c r="M6" s="10"/>
      <c r="N6" s="13"/>
      <c r="O6" s="12"/>
      <c r="P6" s="14"/>
      <c r="Q6" s="9"/>
      <c r="R6" s="10"/>
      <c r="S6" s="10"/>
      <c r="T6" s="10"/>
      <c r="U6" s="10"/>
      <c r="V6" s="13"/>
      <c r="W6" s="12"/>
      <c r="X6" s="14"/>
      <c r="Y6" s="14"/>
      <c r="Z6" s="38" t="str">
        <f>A11</f>
        <v>Série 86/1</v>
      </c>
      <c r="AA6" s="15"/>
      <c r="AB6" s="16"/>
    </row>
    <row r="7" spans="1:28" ht="18">
      <c r="A7" s="17"/>
      <c r="B7" s="18"/>
      <c r="C7" s="19">
        <f>G7+E7</f>
        <v>90444</v>
      </c>
      <c r="D7" s="22" t="s">
        <v>2</v>
      </c>
      <c r="E7" s="19">
        <f ca="1">_XLL.ALEA.ENTRE.BORNES(25,29999)</f>
        <v>12684</v>
      </c>
      <c r="F7" s="20" t="s">
        <v>1</v>
      </c>
      <c r="G7" s="33">
        <f ca="1">_XLL.ALEA.ENTRE.BORNES(25,79999)</f>
        <v>77760</v>
      </c>
      <c r="I7" s="17"/>
      <c r="J7" s="18"/>
      <c r="K7" s="19">
        <f>C7</f>
        <v>90444</v>
      </c>
      <c r="L7" s="18" t="s">
        <v>2</v>
      </c>
      <c r="M7" s="19">
        <f>E7</f>
        <v>12684</v>
      </c>
      <c r="N7" s="22" t="s">
        <v>1</v>
      </c>
      <c r="O7" s="21"/>
      <c r="P7" s="7"/>
      <c r="Q7" s="17"/>
      <c r="R7" s="18"/>
      <c r="S7" s="19">
        <f>K7</f>
        <v>90444</v>
      </c>
      <c r="T7" s="18" t="s">
        <v>2</v>
      </c>
      <c r="U7" s="19">
        <f>M7</f>
        <v>12684</v>
      </c>
      <c r="V7" s="22" t="s">
        <v>1</v>
      </c>
      <c r="W7" s="21"/>
      <c r="X7" s="7"/>
      <c r="Y7" s="7"/>
      <c r="Z7" s="39"/>
      <c r="AA7" s="40">
        <f>C7-E7</f>
        <v>77760</v>
      </c>
      <c r="AB7" s="41"/>
    </row>
    <row r="8" spans="1:28" ht="6.75" customHeight="1">
      <c r="A8" s="9"/>
      <c r="B8" s="10"/>
      <c r="C8" s="19"/>
      <c r="D8" s="22" t="s">
        <v>2</v>
      </c>
      <c r="E8" s="19"/>
      <c r="F8" s="20" t="s">
        <v>1</v>
      </c>
      <c r="G8" s="12"/>
      <c r="I8" s="9"/>
      <c r="J8" s="10"/>
      <c r="K8" s="10"/>
      <c r="L8" s="10"/>
      <c r="M8" s="10"/>
      <c r="N8" s="13"/>
      <c r="O8" s="12"/>
      <c r="P8" s="14"/>
      <c r="Q8" s="9"/>
      <c r="R8" s="10"/>
      <c r="S8" s="10"/>
      <c r="T8" s="10"/>
      <c r="U8" s="10"/>
      <c r="V8" s="13"/>
      <c r="W8" s="12"/>
      <c r="X8" s="14"/>
      <c r="Y8" s="14"/>
      <c r="Z8" s="9"/>
      <c r="AA8" s="15"/>
      <c r="AB8" s="16"/>
    </row>
    <row r="9" spans="1:28" ht="18">
      <c r="A9" s="45" t="s">
        <v>4</v>
      </c>
      <c r="B9" s="46"/>
      <c r="C9" s="19">
        <f ca="1">_XLL.ALEA.ENTRE.BORNES(25,999)</f>
        <v>973</v>
      </c>
      <c r="D9" s="22" t="s">
        <v>5</v>
      </c>
      <c r="E9" s="19">
        <f ca="1">_XLL.ALEA.ENTRE.BORNES(3,99)</f>
        <v>46</v>
      </c>
      <c r="F9" s="20" t="s">
        <v>1</v>
      </c>
      <c r="G9" s="33">
        <f ca="1">_XLL.ALEA.ENTRE.BORNES(25,79999)</f>
        <v>66979</v>
      </c>
      <c r="I9" s="45" t="str">
        <f>A9</f>
        <v>CE2</v>
      </c>
      <c r="J9" s="46"/>
      <c r="K9" s="22">
        <f>C9</f>
        <v>973</v>
      </c>
      <c r="L9" s="22" t="s">
        <v>5</v>
      </c>
      <c r="M9" s="22">
        <f>E9</f>
        <v>46</v>
      </c>
      <c r="N9" s="22" t="s">
        <v>1</v>
      </c>
      <c r="O9" s="12"/>
      <c r="P9" s="14"/>
      <c r="Q9" s="45" t="str">
        <f>I9</f>
        <v>CE2</v>
      </c>
      <c r="R9" s="46"/>
      <c r="S9" s="22">
        <f>K9</f>
        <v>973</v>
      </c>
      <c r="T9" s="22" t="s">
        <v>5</v>
      </c>
      <c r="U9" s="22">
        <f>M9</f>
        <v>46</v>
      </c>
      <c r="V9" s="22" t="s">
        <v>1</v>
      </c>
      <c r="W9" s="12"/>
      <c r="X9" s="14"/>
      <c r="Y9" s="14"/>
      <c r="Z9" s="9"/>
      <c r="AA9" s="40">
        <f>C9*E9</f>
        <v>44758</v>
      </c>
      <c r="AB9" s="41"/>
    </row>
    <row r="10" spans="1:28" ht="6.75" customHeight="1">
      <c r="A10" s="47"/>
      <c r="B10" s="48"/>
      <c r="C10" s="10"/>
      <c r="D10" s="13"/>
      <c r="E10" s="10"/>
      <c r="F10" s="11"/>
      <c r="G10" s="12"/>
      <c r="I10" s="47"/>
      <c r="J10" s="48"/>
      <c r="K10" s="10"/>
      <c r="L10" s="10"/>
      <c r="M10" s="10"/>
      <c r="N10" s="13"/>
      <c r="O10" s="12"/>
      <c r="P10" s="14"/>
      <c r="Q10" s="47"/>
      <c r="R10" s="48"/>
      <c r="S10" s="10"/>
      <c r="T10" s="10"/>
      <c r="U10" s="10"/>
      <c r="V10" s="13"/>
      <c r="W10" s="12"/>
      <c r="X10" s="14"/>
      <c r="Y10" s="14"/>
      <c r="Z10" s="9"/>
      <c r="AA10" s="15"/>
      <c r="AB10" s="23"/>
    </row>
    <row r="11" spans="1:28" ht="18">
      <c r="A11" s="49" t="str">
        <f>M2&amp;"/1"</f>
        <v>Série 86/1</v>
      </c>
      <c r="B11" s="50"/>
      <c r="C11" s="34">
        <f ca="1">_XLL.ALEA.ENTRE.BORNES(25,999)</f>
        <v>662</v>
      </c>
      <c r="D11" s="24" t="s">
        <v>5</v>
      </c>
      <c r="E11" s="31">
        <f ca="1">_XLL.ALEA.ENTRE.BORNES(3,99)</f>
        <v>72</v>
      </c>
      <c r="F11" s="25" t="s">
        <v>1</v>
      </c>
      <c r="G11" s="35">
        <f ca="1">_XLL.ALEA.ENTRE.BORNES(25,7999)</f>
        <v>3188</v>
      </c>
      <c r="I11" s="49" t="str">
        <f>A11</f>
        <v>Série 86/1</v>
      </c>
      <c r="J11" s="50"/>
      <c r="K11" s="24">
        <f>C11</f>
        <v>662</v>
      </c>
      <c r="L11" s="24" t="s">
        <v>5</v>
      </c>
      <c r="M11" s="24">
        <f>E11</f>
        <v>72</v>
      </c>
      <c r="N11" s="24" t="s">
        <v>1</v>
      </c>
      <c r="O11" s="26"/>
      <c r="P11" s="14"/>
      <c r="Q11" s="49" t="str">
        <f>I11</f>
        <v>Série 86/1</v>
      </c>
      <c r="R11" s="50"/>
      <c r="S11" s="24">
        <f>K11</f>
        <v>662</v>
      </c>
      <c r="T11" s="24" t="s">
        <v>5</v>
      </c>
      <c r="U11" s="24">
        <f>M11</f>
        <v>72</v>
      </c>
      <c r="V11" s="24" t="s">
        <v>1</v>
      </c>
      <c r="W11" s="26"/>
      <c r="X11" s="14"/>
      <c r="Y11" s="14"/>
      <c r="Z11" s="27"/>
      <c r="AA11" s="42">
        <f>C11*E11</f>
        <v>47664</v>
      </c>
      <c r="AB11" s="43"/>
    </row>
    <row r="13" spans="1:28" ht="18">
      <c r="A13" s="29"/>
      <c r="B13" s="3"/>
      <c r="C13" s="4">
        <f ca="1">_XLL.ALEA.ENTRE.BORNES(25,99999)</f>
        <v>61001</v>
      </c>
      <c r="D13" s="30" t="s">
        <v>0</v>
      </c>
      <c r="E13" s="4">
        <f ca="1">_XLL.ALEA.ENTRE.BORNES(25,99999)</f>
        <v>71951</v>
      </c>
      <c r="F13" s="5" t="s">
        <v>1</v>
      </c>
      <c r="G13" s="6"/>
      <c r="I13" s="2"/>
      <c r="J13" s="3"/>
      <c r="K13" s="4">
        <f>C13</f>
        <v>61001</v>
      </c>
      <c r="L13" s="3" t="s">
        <v>0</v>
      </c>
      <c r="M13" s="4">
        <f>E13</f>
        <v>71951</v>
      </c>
      <c r="N13" s="5" t="s">
        <v>1</v>
      </c>
      <c r="O13" s="6"/>
      <c r="P13" s="7"/>
      <c r="Q13" s="2"/>
      <c r="R13" s="3"/>
      <c r="S13" s="4">
        <f>K13</f>
        <v>61001</v>
      </c>
      <c r="T13" s="3" t="s">
        <v>0</v>
      </c>
      <c r="U13" s="4">
        <f>M13</f>
        <v>71951</v>
      </c>
      <c r="V13" s="5" t="s">
        <v>1</v>
      </c>
      <c r="W13" s="6"/>
      <c r="X13" s="7"/>
      <c r="Y13" s="7"/>
      <c r="Z13" s="8" t="s">
        <v>4</v>
      </c>
      <c r="AA13" s="36">
        <f>I13+K13+M13</f>
        <v>132952</v>
      </c>
      <c r="AB13" s="37"/>
    </row>
    <row r="14" spans="1:28" ht="6.75" customHeight="1">
      <c r="A14" s="9"/>
      <c r="B14" s="10"/>
      <c r="C14" s="10"/>
      <c r="D14" s="10"/>
      <c r="E14" s="10"/>
      <c r="F14" s="11"/>
      <c r="G14" s="12"/>
      <c r="I14" s="9"/>
      <c r="J14" s="10"/>
      <c r="K14" s="10"/>
      <c r="L14" s="10"/>
      <c r="M14" s="10"/>
      <c r="N14" s="11"/>
      <c r="O14" s="12"/>
      <c r="P14" s="14"/>
      <c r="Q14" s="9"/>
      <c r="R14" s="10"/>
      <c r="S14" s="10"/>
      <c r="T14" s="10"/>
      <c r="U14" s="10"/>
      <c r="V14" s="11"/>
      <c r="W14" s="12"/>
      <c r="X14" s="14"/>
      <c r="Y14" s="14"/>
      <c r="Z14" s="38" t="str">
        <f>A19</f>
        <v>Série 86/2</v>
      </c>
      <c r="AA14" s="15"/>
      <c r="AB14" s="16"/>
    </row>
    <row r="15" spans="1:28" ht="18">
      <c r="A15" s="17"/>
      <c r="B15" s="18"/>
      <c r="C15" s="19">
        <f>G15+E15</f>
        <v>44518</v>
      </c>
      <c r="D15" s="22" t="s">
        <v>2</v>
      </c>
      <c r="E15" s="19">
        <f ca="1">_XLL.ALEA.ENTRE.BORNES(25,29999)</f>
        <v>17212</v>
      </c>
      <c r="F15" s="20" t="s">
        <v>1</v>
      </c>
      <c r="G15" s="33">
        <f ca="1">_XLL.ALEA.ENTRE.BORNES(25,79999)</f>
        <v>27306</v>
      </c>
      <c r="I15" s="17"/>
      <c r="J15" s="18"/>
      <c r="K15" s="19">
        <f>C15</f>
        <v>44518</v>
      </c>
      <c r="L15" s="18" t="s">
        <v>2</v>
      </c>
      <c r="M15" s="19">
        <f>E15</f>
        <v>17212</v>
      </c>
      <c r="N15" s="20" t="s">
        <v>1</v>
      </c>
      <c r="O15" s="21"/>
      <c r="P15" s="7"/>
      <c r="Q15" s="17"/>
      <c r="R15" s="18"/>
      <c r="S15" s="19">
        <f>K15</f>
        <v>44518</v>
      </c>
      <c r="T15" s="18" t="s">
        <v>2</v>
      </c>
      <c r="U15" s="19">
        <f>M15</f>
        <v>17212</v>
      </c>
      <c r="V15" s="20" t="s">
        <v>1</v>
      </c>
      <c r="W15" s="21"/>
      <c r="X15" s="7"/>
      <c r="Y15" s="7"/>
      <c r="Z15" s="39"/>
      <c r="AA15" s="40">
        <f>C15-E15</f>
        <v>27306</v>
      </c>
      <c r="AB15" s="41"/>
    </row>
    <row r="16" spans="1:28" ht="6.75" customHeight="1">
      <c r="A16" s="9"/>
      <c r="B16" s="10"/>
      <c r="C16" s="19"/>
      <c r="D16" s="22" t="s">
        <v>2</v>
      </c>
      <c r="E16" s="19"/>
      <c r="F16" s="11"/>
      <c r="G16" s="12"/>
      <c r="I16" s="9"/>
      <c r="J16" s="10"/>
      <c r="K16" s="10"/>
      <c r="L16" s="10"/>
      <c r="M16" s="10"/>
      <c r="N16" s="11"/>
      <c r="O16" s="12"/>
      <c r="P16" s="14"/>
      <c r="Q16" s="9"/>
      <c r="R16" s="10"/>
      <c r="S16" s="10"/>
      <c r="T16" s="10"/>
      <c r="U16" s="10"/>
      <c r="V16" s="11"/>
      <c r="W16" s="12"/>
      <c r="X16" s="14"/>
      <c r="Y16" s="14"/>
      <c r="Z16" s="9"/>
      <c r="AA16" s="15"/>
      <c r="AB16" s="16"/>
    </row>
    <row r="17" spans="1:28" ht="18">
      <c r="A17" s="45" t="s">
        <v>4</v>
      </c>
      <c r="B17" s="46"/>
      <c r="C17" s="19">
        <f ca="1">_XLL.ALEA.ENTRE.BORNES(25,999)</f>
        <v>822</v>
      </c>
      <c r="D17" s="22" t="s">
        <v>5</v>
      </c>
      <c r="E17" s="19">
        <f ca="1">_XLL.ALEA.ENTRE.BORNES(3,99)</f>
        <v>28</v>
      </c>
      <c r="F17" s="20" t="s">
        <v>1</v>
      </c>
      <c r="G17" s="33">
        <f ca="1">_XLL.ALEA.ENTRE.BORNES(25,7999)</f>
        <v>6582</v>
      </c>
      <c r="I17" s="45" t="s">
        <v>4</v>
      </c>
      <c r="J17" s="46"/>
      <c r="K17" s="22">
        <f>C17</f>
        <v>822</v>
      </c>
      <c r="L17" s="22" t="s">
        <v>5</v>
      </c>
      <c r="M17" s="22">
        <f>E17</f>
        <v>28</v>
      </c>
      <c r="N17" s="20" t="s">
        <v>1</v>
      </c>
      <c r="O17" s="12"/>
      <c r="P17" s="14"/>
      <c r="Q17" s="45" t="s">
        <v>4</v>
      </c>
      <c r="R17" s="46"/>
      <c r="S17" s="22">
        <f>K17</f>
        <v>822</v>
      </c>
      <c r="T17" s="22" t="s">
        <v>5</v>
      </c>
      <c r="U17" s="22">
        <f>M17</f>
        <v>28</v>
      </c>
      <c r="V17" s="20" t="s">
        <v>1</v>
      </c>
      <c r="W17" s="12"/>
      <c r="X17" s="14"/>
      <c r="Y17" s="14"/>
      <c r="Z17" s="9"/>
      <c r="AA17" s="40">
        <f>C17*E17</f>
        <v>23016</v>
      </c>
      <c r="AB17" s="41"/>
    </row>
    <row r="18" spans="1:28" ht="6.75" customHeight="1">
      <c r="A18" s="47"/>
      <c r="B18" s="48"/>
      <c r="C18" s="10"/>
      <c r="D18" s="13"/>
      <c r="E18" s="10"/>
      <c r="F18" s="11"/>
      <c r="G18" s="12"/>
      <c r="I18" s="47"/>
      <c r="J18" s="48"/>
      <c r="K18" s="10"/>
      <c r="L18" s="10"/>
      <c r="M18" s="10"/>
      <c r="N18" s="11"/>
      <c r="O18" s="12"/>
      <c r="P18" s="14"/>
      <c r="Q18" s="47"/>
      <c r="R18" s="48"/>
      <c r="S18" s="10"/>
      <c r="T18" s="10"/>
      <c r="U18" s="10"/>
      <c r="V18" s="11"/>
      <c r="W18" s="12"/>
      <c r="X18" s="14"/>
      <c r="Y18" s="14"/>
      <c r="Z18" s="9"/>
      <c r="AA18" s="15"/>
      <c r="AB18" s="23"/>
    </row>
    <row r="19" spans="1:28" ht="18">
      <c r="A19" s="49" t="str">
        <f>M2&amp;"/2"</f>
        <v>Série 86/2</v>
      </c>
      <c r="B19" s="50"/>
      <c r="C19" s="34">
        <f ca="1">_XLL.ALEA.ENTRE.BORNES(25,999)</f>
        <v>420</v>
      </c>
      <c r="D19" s="24" t="s">
        <v>5</v>
      </c>
      <c r="E19" s="31">
        <f ca="1">_XLL.ALEA.ENTRE.BORNES(3,99)</f>
        <v>51</v>
      </c>
      <c r="F19" s="25" t="s">
        <v>1</v>
      </c>
      <c r="G19" s="35">
        <f ca="1">_XLL.ALEA.ENTRE.BORNES(25,7999)</f>
        <v>3414</v>
      </c>
      <c r="I19" s="49" t="str">
        <f>A19</f>
        <v>Série 86/2</v>
      </c>
      <c r="J19" s="50"/>
      <c r="K19" s="24">
        <f>C19</f>
        <v>420</v>
      </c>
      <c r="L19" s="24" t="s">
        <v>5</v>
      </c>
      <c r="M19" s="24">
        <f>E19</f>
        <v>51</v>
      </c>
      <c r="N19" s="25" t="s">
        <v>1</v>
      </c>
      <c r="O19" s="26"/>
      <c r="P19" s="14"/>
      <c r="Q19" s="49" t="str">
        <f>I19</f>
        <v>Série 86/2</v>
      </c>
      <c r="R19" s="50"/>
      <c r="S19" s="24">
        <f>K19</f>
        <v>420</v>
      </c>
      <c r="T19" s="24" t="s">
        <v>5</v>
      </c>
      <c r="U19" s="24">
        <f>M19</f>
        <v>51</v>
      </c>
      <c r="V19" s="25" t="s">
        <v>1</v>
      </c>
      <c r="W19" s="26"/>
      <c r="X19" s="14"/>
      <c r="Y19" s="14"/>
      <c r="Z19" s="27"/>
      <c r="AA19" s="42">
        <f>C19*E19</f>
        <v>21420</v>
      </c>
      <c r="AB19" s="43"/>
    </row>
    <row r="20" ht="13.5" customHeight="1"/>
    <row r="21" spans="1:28" ht="18">
      <c r="A21" s="2">
        <f ca="1">_XLL.ALEA.ENTRE.BORNES(125,49999)</f>
        <v>45376</v>
      </c>
      <c r="B21" s="30" t="s">
        <v>0</v>
      </c>
      <c r="C21" s="4">
        <f ca="1">_XLL.ALEA.ENTRE.BORNES(25,9999)</f>
        <v>2001</v>
      </c>
      <c r="D21" s="30" t="s">
        <v>0</v>
      </c>
      <c r="E21" s="4">
        <f ca="1">_XLL.ALEA.ENTRE.BORNES(125,49999)</f>
        <v>16176</v>
      </c>
      <c r="F21" s="5" t="s">
        <v>1</v>
      </c>
      <c r="G21" s="6"/>
      <c r="I21" s="2">
        <f>A21</f>
        <v>45376</v>
      </c>
      <c r="J21" s="3" t="s">
        <v>0</v>
      </c>
      <c r="K21" s="4">
        <f>C21</f>
        <v>2001</v>
      </c>
      <c r="L21" s="3" t="s">
        <v>0</v>
      </c>
      <c r="M21" s="4">
        <f>E21</f>
        <v>16176</v>
      </c>
      <c r="N21" s="3" t="s">
        <v>1</v>
      </c>
      <c r="O21" s="6"/>
      <c r="P21" s="7"/>
      <c r="Q21" s="2">
        <f>I21</f>
        <v>45376</v>
      </c>
      <c r="R21" s="3" t="s">
        <v>0</v>
      </c>
      <c r="S21" s="4">
        <f>K21</f>
        <v>2001</v>
      </c>
      <c r="T21" s="3" t="s">
        <v>0</v>
      </c>
      <c r="U21" s="4">
        <f>M21</f>
        <v>16176</v>
      </c>
      <c r="V21" s="3" t="s">
        <v>1</v>
      </c>
      <c r="W21" s="6"/>
      <c r="X21" s="7"/>
      <c r="Y21" s="7"/>
      <c r="Z21" s="8" t="s">
        <v>4</v>
      </c>
      <c r="AA21" s="36">
        <f>I21+K21+M21</f>
        <v>63553</v>
      </c>
      <c r="AB21" s="37"/>
    </row>
    <row r="22" spans="1:28" ht="6.75" customHeight="1">
      <c r="A22" s="9"/>
      <c r="B22" s="10"/>
      <c r="C22" s="10"/>
      <c r="D22" s="10"/>
      <c r="E22" s="10"/>
      <c r="F22" s="13"/>
      <c r="G22" s="12"/>
      <c r="I22" s="9"/>
      <c r="J22" s="10"/>
      <c r="K22" s="10"/>
      <c r="L22" s="10"/>
      <c r="M22" s="10"/>
      <c r="N22" s="13"/>
      <c r="O22" s="12"/>
      <c r="P22" s="14"/>
      <c r="Q22" s="9"/>
      <c r="R22" s="10"/>
      <c r="S22" s="10"/>
      <c r="T22" s="10"/>
      <c r="U22" s="10"/>
      <c r="V22" s="13"/>
      <c r="W22" s="12"/>
      <c r="X22" s="14"/>
      <c r="Y22" s="14"/>
      <c r="Z22" s="38" t="str">
        <f>A27</f>
        <v>Série 86/3</v>
      </c>
      <c r="AA22" s="15"/>
      <c r="AB22" s="16"/>
    </row>
    <row r="23" spans="1:28" ht="18">
      <c r="A23" s="17"/>
      <c r="B23" s="18"/>
      <c r="C23" s="19">
        <f>G23+E23</f>
        <v>49609</v>
      </c>
      <c r="D23" s="22" t="s">
        <v>2</v>
      </c>
      <c r="E23" s="19">
        <f ca="1">_XLL.ALEA.ENTRE.BORNES(25,29999)</f>
        <v>12201</v>
      </c>
      <c r="F23" s="20" t="s">
        <v>1</v>
      </c>
      <c r="G23" s="33">
        <f ca="1">_XLL.ALEA.ENTRE.BORNES(25,79999)</f>
        <v>37408</v>
      </c>
      <c r="I23" s="17"/>
      <c r="J23" s="18"/>
      <c r="K23" s="19">
        <f>C23</f>
        <v>49609</v>
      </c>
      <c r="L23" s="22" t="s">
        <v>2</v>
      </c>
      <c r="M23" s="19">
        <f>E23</f>
        <v>12201</v>
      </c>
      <c r="N23" s="22" t="s">
        <v>1</v>
      </c>
      <c r="O23" s="21"/>
      <c r="P23" s="7"/>
      <c r="Q23" s="17"/>
      <c r="R23" s="18"/>
      <c r="S23" s="19">
        <f>K23</f>
        <v>49609</v>
      </c>
      <c r="T23" s="22" t="s">
        <v>2</v>
      </c>
      <c r="U23" s="19">
        <f>M23</f>
        <v>12201</v>
      </c>
      <c r="V23" s="22" t="s">
        <v>1</v>
      </c>
      <c r="W23" s="21"/>
      <c r="X23" s="7"/>
      <c r="Y23" s="7"/>
      <c r="Z23" s="39"/>
      <c r="AA23" s="40">
        <f>C23-E23</f>
        <v>37408</v>
      </c>
      <c r="AB23" s="41"/>
    </row>
    <row r="24" spans="1:28" ht="6.75" customHeight="1">
      <c r="A24" s="9"/>
      <c r="B24" s="10"/>
      <c r="C24" s="19"/>
      <c r="D24" s="22" t="s">
        <v>2</v>
      </c>
      <c r="E24" s="19"/>
      <c r="F24" s="11"/>
      <c r="G24" s="12"/>
      <c r="I24" s="9"/>
      <c r="J24" s="10"/>
      <c r="K24" s="10"/>
      <c r="L24" s="22" t="s">
        <v>2</v>
      </c>
      <c r="M24" s="10"/>
      <c r="N24" s="13"/>
      <c r="O24" s="12"/>
      <c r="P24" s="14"/>
      <c r="Q24" s="9"/>
      <c r="R24" s="10"/>
      <c r="S24" s="10"/>
      <c r="T24" s="22" t="s">
        <v>2</v>
      </c>
      <c r="U24" s="10"/>
      <c r="V24" s="13"/>
      <c r="W24" s="12"/>
      <c r="X24" s="14"/>
      <c r="Y24" s="14"/>
      <c r="Z24" s="9"/>
      <c r="AA24" s="15"/>
      <c r="AB24" s="16"/>
    </row>
    <row r="25" spans="1:28" ht="18">
      <c r="A25" s="45" t="s">
        <v>4</v>
      </c>
      <c r="B25" s="46"/>
      <c r="C25" s="19">
        <f ca="1">_XLL.ALEA.ENTRE.BORNES(25,999)</f>
        <v>548</v>
      </c>
      <c r="D25" s="22" t="s">
        <v>5</v>
      </c>
      <c r="E25" s="19">
        <f ca="1">_XLL.ALEA.ENTRE.BORNES(3,99)</f>
        <v>30</v>
      </c>
      <c r="F25" s="20" t="s">
        <v>1</v>
      </c>
      <c r="G25" s="33">
        <f ca="1">_XLL.ALEA.ENTRE.BORNES(25,7999)</f>
        <v>3393</v>
      </c>
      <c r="I25" s="45" t="s">
        <v>4</v>
      </c>
      <c r="J25" s="46"/>
      <c r="K25" s="22">
        <f>C25</f>
        <v>548</v>
      </c>
      <c r="L25" s="22" t="s">
        <v>5</v>
      </c>
      <c r="M25" s="22">
        <f>E25</f>
        <v>30</v>
      </c>
      <c r="N25" s="22" t="s">
        <v>1</v>
      </c>
      <c r="O25" s="12"/>
      <c r="P25" s="14"/>
      <c r="Q25" s="45" t="s">
        <v>4</v>
      </c>
      <c r="R25" s="46"/>
      <c r="S25" s="22">
        <f>K25</f>
        <v>548</v>
      </c>
      <c r="T25" s="22" t="s">
        <v>5</v>
      </c>
      <c r="U25" s="22">
        <f>M25</f>
        <v>30</v>
      </c>
      <c r="V25" s="22" t="s">
        <v>1</v>
      </c>
      <c r="W25" s="12"/>
      <c r="X25" s="14"/>
      <c r="Y25" s="14"/>
      <c r="Z25" s="9"/>
      <c r="AA25" s="40">
        <f>C25-E25</f>
        <v>518</v>
      </c>
      <c r="AB25" s="41"/>
    </row>
    <row r="26" spans="1:28" ht="6.75" customHeight="1">
      <c r="A26" s="47"/>
      <c r="B26" s="48"/>
      <c r="C26" s="10"/>
      <c r="D26" s="13"/>
      <c r="E26" s="10"/>
      <c r="F26" s="11"/>
      <c r="G26" s="12"/>
      <c r="I26" s="47"/>
      <c r="J26" s="48"/>
      <c r="K26" s="10"/>
      <c r="L26" s="10"/>
      <c r="M26" s="10"/>
      <c r="N26" s="13"/>
      <c r="O26" s="12"/>
      <c r="P26" s="14"/>
      <c r="Q26" s="47"/>
      <c r="R26" s="48"/>
      <c r="S26" s="10"/>
      <c r="T26" s="10"/>
      <c r="U26" s="10"/>
      <c r="V26" s="13"/>
      <c r="W26" s="12"/>
      <c r="X26" s="14"/>
      <c r="Y26" s="14"/>
      <c r="Z26" s="9"/>
      <c r="AA26" s="15"/>
      <c r="AB26" s="23"/>
    </row>
    <row r="27" spans="1:28" ht="18">
      <c r="A27" s="49" t="str">
        <f>M2&amp;"/3"</f>
        <v>Série 86/3</v>
      </c>
      <c r="B27" s="50"/>
      <c r="C27" s="34">
        <f ca="1">_XLL.ALEA.ENTRE.BORNES(25,999)</f>
        <v>522</v>
      </c>
      <c r="D27" s="24" t="s">
        <v>5</v>
      </c>
      <c r="E27" s="31">
        <f ca="1">_XLL.ALEA.ENTRE.BORNES(3,99)</f>
        <v>96</v>
      </c>
      <c r="F27" s="25" t="s">
        <v>1</v>
      </c>
      <c r="G27" s="35">
        <f ca="1">_XLL.ALEA.ENTRE.BORNES(25,7999)</f>
        <v>2376</v>
      </c>
      <c r="I27" s="49" t="str">
        <f>A27</f>
        <v>Série 86/3</v>
      </c>
      <c r="J27" s="50"/>
      <c r="K27" s="24">
        <f>C27</f>
        <v>522</v>
      </c>
      <c r="L27" s="24" t="s">
        <v>5</v>
      </c>
      <c r="M27" s="24">
        <f>E27</f>
        <v>96</v>
      </c>
      <c r="N27" s="24" t="s">
        <v>1</v>
      </c>
      <c r="O27" s="26"/>
      <c r="P27" s="14"/>
      <c r="Q27" s="49" t="str">
        <f>I27</f>
        <v>Série 86/3</v>
      </c>
      <c r="R27" s="50"/>
      <c r="S27" s="24">
        <f>K27</f>
        <v>522</v>
      </c>
      <c r="T27" s="24" t="s">
        <v>5</v>
      </c>
      <c r="U27" s="24">
        <f>M27</f>
        <v>96</v>
      </c>
      <c r="V27" s="24" t="s">
        <v>1</v>
      </c>
      <c r="W27" s="26"/>
      <c r="X27" s="14"/>
      <c r="Y27" s="14"/>
      <c r="Z27" s="27"/>
      <c r="AA27" s="42">
        <f>C27*E27</f>
        <v>50112</v>
      </c>
      <c r="AB27" s="43"/>
    </row>
    <row r="28" ht="13.5" customHeight="1"/>
    <row r="29" spans="1:28" ht="18">
      <c r="A29" s="29"/>
      <c r="B29" s="3"/>
      <c r="C29" s="4">
        <f ca="1">_XLL.ALEA.ENTRE.BORNES(25,99999)</f>
        <v>30229</v>
      </c>
      <c r="D29" s="30" t="s">
        <v>0</v>
      </c>
      <c r="E29" s="4">
        <f ca="1">_XLL.ALEA.ENTRE.BORNES(25,99999)</f>
        <v>17762</v>
      </c>
      <c r="F29" s="5" t="s">
        <v>1</v>
      </c>
      <c r="G29" s="6"/>
      <c r="I29" s="2"/>
      <c r="J29" s="3"/>
      <c r="K29" s="4">
        <f>C29</f>
        <v>30229</v>
      </c>
      <c r="L29" s="3" t="s">
        <v>0</v>
      </c>
      <c r="M29" s="4">
        <f>E29</f>
        <v>17762</v>
      </c>
      <c r="N29" s="3" t="s">
        <v>1</v>
      </c>
      <c r="O29" s="6"/>
      <c r="P29" s="7"/>
      <c r="Q29" s="2"/>
      <c r="R29" s="3"/>
      <c r="S29" s="4">
        <f>K29</f>
        <v>30229</v>
      </c>
      <c r="T29" s="3" t="s">
        <v>0</v>
      </c>
      <c r="U29" s="4">
        <f>M29</f>
        <v>17762</v>
      </c>
      <c r="V29" s="3" t="s">
        <v>1</v>
      </c>
      <c r="W29" s="6"/>
      <c r="X29" s="7"/>
      <c r="Y29" s="7"/>
      <c r="Z29" s="8" t="s">
        <v>4</v>
      </c>
      <c r="AA29" s="36">
        <f>I29+K29+M29</f>
        <v>47991</v>
      </c>
      <c r="AB29" s="37"/>
    </row>
    <row r="30" spans="1:28" ht="6.75" customHeight="1">
      <c r="A30" s="9"/>
      <c r="B30" s="10"/>
      <c r="C30" s="10"/>
      <c r="D30" s="10"/>
      <c r="E30" s="10"/>
      <c r="F30" s="11"/>
      <c r="G30" s="12"/>
      <c r="I30" s="9"/>
      <c r="J30" s="10"/>
      <c r="K30" s="10"/>
      <c r="L30" s="10"/>
      <c r="M30" s="10"/>
      <c r="N30" s="13"/>
      <c r="O30" s="12"/>
      <c r="P30" s="14"/>
      <c r="Q30" s="9"/>
      <c r="R30" s="10"/>
      <c r="S30" s="10"/>
      <c r="T30" s="10"/>
      <c r="U30" s="10"/>
      <c r="V30" s="13"/>
      <c r="W30" s="12"/>
      <c r="X30" s="14"/>
      <c r="Y30" s="14"/>
      <c r="Z30" s="38" t="str">
        <f>A35</f>
        <v>Série 86/4</v>
      </c>
      <c r="AA30" s="15"/>
      <c r="AB30" s="16"/>
    </row>
    <row r="31" spans="1:28" ht="18">
      <c r="A31" s="17"/>
      <c r="B31" s="18"/>
      <c r="C31" s="19">
        <f>G31+E31</f>
        <v>45850</v>
      </c>
      <c r="D31" s="22" t="s">
        <v>2</v>
      </c>
      <c r="E31" s="19">
        <f ca="1">_XLL.ALEA.ENTRE.BORNES(25,29999)</f>
        <v>18771</v>
      </c>
      <c r="F31" s="20" t="s">
        <v>1</v>
      </c>
      <c r="G31" s="33">
        <f ca="1">_XLL.ALEA.ENTRE.BORNES(25,79999)</f>
        <v>27079</v>
      </c>
      <c r="I31" s="17"/>
      <c r="J31" s="18"/>
      <c r="K31" s="19">
        <f>C31</f>
        <v>45850</v>
      </c>
      <c r="L31" s="22" t="s">
        <v>2</v>
      </c>
      <c r="M31" s="19">
        <f>E31</f>
        <v>18771</v>
      </c>
      <c r="N31" s="22" t="s">
        <v>1</v>
      </c>
      <c r="O31" s="21"/>
      <c r="P31" s="7"/>
      <c r="Q31" s="17"/>
      <c r="R31" s="18"/>
      <c r="S31" s="19">
        <f>K31</f>
        <v>45850</v>
      </c>
      <c r="T31" s="22" t="s">
        <v>2</v>
      </c>
      <c r="U31" s="19">
        <f>M31</f>
        <v>18771</v>
      </c>
      <c r="V31" s="22" t="s">
        <v>1</v>
      </c>
      <c r="W31" s="21"/>
      <c r="X31" s="7"/>
      <c r="Y31" s="7"/>
      <c r="Z31" s="39"/>
      <c r="AA31" s="40">
        <f>C31-E31</f>
        <v>27079</v>
      </c>
      <c r="AB31" s="41"/>
    </row>
    <row r="32" spans="1:28" ht="6.75" customHeight="1">
      <c r="A32" s="9"/>
      <c r="B32" s="10"/>
      <c r="C32" s="19"/>
      <c r="D32" s="22" t="s">
        <v>2</v>
      </c>
      <c r="E32" s="19"/>
      <c r="F32" s="11"/>
      <c r="G32" s="12"/>
      <c r="I32" s="9"/>
      <c r="J32" s="10"/>
      <c r="K32" s="10"/>
      <c r="L32" s="22" t="s">
        <v>2</v>
      </c>
      <c r="M32" s="10"/>
      <c r="N32" s="13"/>
      <c r="O32" s="12"/>
      <c r="P32" s="14"/>
      <c r="Q32" s="9"/>
      <c r="R32" s="10"/>
      <c r="S32" s="10"/>
      <c r="T32" s="22" t="s">
        <v>2</v>
      </c>
      <c r="U32" s="10"/>
      <c r="V32" s="13"/>
      <c r="W32" s="12"/>
      <c r="X32" s="14"/>
      <c r="Y32" s="14"/>
      <c r="Z32" s="9"/>
      <c r="AA32" s="15"/>
      <c r="AB32" s="16"/>
    </row>
    <row r="33" spans="1:28" ht="18">
      <c r="A33" s="45" t="s">
        <v>4</v>
      </c>
      <c r="B33" s="46"/>
      <c r="C33" s="19">
        <f ca="1">_XLL.ALEA.ENTRE.BORNES(25,999)</f>
        <v>892</v>
      </c>
      <c r="D33" s="22" t="s">
        <v>5</v>
      </c>
      <c r="E33" s="19">
        <f ca="1">_XLL.ALEA.ENTRE.BORNES(3,99)</f>
        <v>41</v>
      </c>
      <c r="F33" s="20" t="s">
        <v>1</v>
      </c>
      <c r="G33" s="33">
        <f ca="1">_XLL.ALEA.ENTRE.BORNES(25,7999)</f>
        <v>7147</v>
      </c>
      <c r="I33" s="45" t="s">
        <v>4</v>
      </c>
      <c r="J33" s="46"/>
      <c r="K33" s="22">
        <f>C33</f>
        <v>892</v>
      </c>
      <c r="L33" s="22" t="s">
        <v>5</v>
      </c>
      <c r="M33" s="22">
        <f>E33</f>
        <v>41</v>
      </c>
      <c r="N33" s="22" t="s">
        <v>1</v>
      </c>
      <c r="O33" s="12"/>
      <c r="P33" s="14"/>
      <c r="Q33" s="45" t="s">
        <v>4</v>
      </c>
      <c r="R33" s="46"/>
      <c r="S33" s="22">
        <f>K33</f>
        <v>892</v>
      </c>
      <c r="T33" s="22" t="s">
        <v>5</v>
      </c>
      <c r="U33" s="22">
        <f>M33</f>
        <v>41</v>
      </c>
      <c r="V33" s="22" t="s">
        <v>1</v>
      </c>
      <c r="W33" s="12"/>
      <c r="X33" s="14"/>
      <c r="Y33" s="14"/>
      <c r="Z33" s="9"/>
      <c r="AA33" s="40">
        <f>C33*E33</f>
        <v>36572</v>
      </c>
      <c r="AB33" s="41"/>
    </row>
    <row r="34" spans="1:28" ht="6.75" customHeight="1">
      <c r="A34" s="47"/>
      <c r="B34" s="48"/>
      <c r="C34" s="10"/>
      <c r="D34" s="13"/>
      <c r="E34" s="10"/>
      <c r="F34" s="11"/>
      <c r="G34" s="12"/>
      <c r="I34" s="47"/>
      <c r="J34" s="48"/>
      <c r="K34" s="10"/>
      <c r="L34" s="10"/>
      <c r="M34" s="10"/>
      <c r="N34" s="13"/>
      <c r="O34" s="12"/>
      <c r="P34" s="14"/>
      <c r="Q34" s="47"/>
      <c r="R34" s="48"/>
      <c r="S34" s="10"/>
      <c r="T34" s="10"/>
      <c r="U34" s="10"/>
      <c r="V34" s="13"/>
      <c r="W34" s="12"/>
      <c r="X34" s="14"/>
      <c r="Y34" s="14"/>
      <c r="Z34" s="9"/>
      <c r="AA34" s="15"/>
      <c r="AB34" s="23"/>
    </row>
    <row r="35" spans="1:28" ht="18">
      <c r="A35" s="49" t="str">
        <f>M2&amp;"/4"</f>
        <v>Série 86/4</v>
      </c>
      <c r="B35" s="50"/>
      <c r="C35" s="34">
        <f ca="1">_XLL.ALEA.ENTRE.BORNES(25,999)</f>
        <v>959</v>
      </c>
      <c r="D35" s="24" t="s">
        <v>5</v>
      </c>
      <c r="E35" s="31">
        <f ca="1">_XLL.ALEA.ENTRE.BORNES(3,99)</f>
        <v>78</v>
      </c>
      <c r="F35" s="25" t="s">
        <v>1</v>
      </c>
      <c r="G35" s="35">
        <f ca="1">_XLL.ALEA.ENTRE.BORNES(25,7999)</f>
        <v>4769</v>
      </c>
      <c r="I35" s="49" t="str">
        <f>A35</f>
        <v>Série 86/4</v>
      </c>
      <c r="J35" s="50"/>
      <c r="K35" s="24">
        <f>C35</f>
        <v>959</v>
      </c>
      <c r="L35" s="24" t="s">
        <v>5</v>
      </c>
      <c r="M35" s="24">
        <f>E35</f>
        <v>78</v>
      </c>
      <c r="N35" s="24" t="s">
        <v>1</v>
      </c>
      <c r="O35" s="26"/>
      <c r="P35" s="14"/>
      <c r="Q35" s="49" t="str">
        <f>I35</f>
        <v>Série 86/4</v>
      </c>
      <c r="R35" s="50"/>
      <c r="S35" s="24">
        <f>K35</f>
        <v>959</v>
      </c>
      <c r="T35" s="24" t="s">
        <v>5</v>
      </c>
      <c r="U35" s="24">
        <f>M35</f>
        <v>78</v>
      </c>
      <c r="V35" s="24" t="s">
        <v>1</v>
      </c>
      <c r="W35" s="26"/>
      <c r="X35" s="14"/>
      <c r="Y35" s="14"/>
      <c r="Z35" s="27"/>
      <c r="AA35" s="42">
        <f>C35*E35</f>
        <v>74802</v>
      </c>
      <c r="AB35" s="43"/>
    </row>
    <row r="37" spans="1:28" ht="18">
      <c r="A37" s="2">
        <f ca="1">_XLL.ALEA.ENTRE.BORNES(125,49999)</f>
        <v>1417</v>
      </c>
      <c r="B37" s="30" t="s">
        <v>0</v>
      </c>
      <c r="C37" s="4">
        <f ca="1">_XLL.ALEA.ENTRE.BORNES(25,9999)</f>
        <v>3923</v>
      </c>
      <c r="D37" s="30" t="s">
        <v>0</v>
      </c>
      <c r="E37" s="4">
        <f ca="1">_XLL.ALEA.ENTRE.BORNES(125,49999)</f>
        <v>47488</v>
      </c>
      <c r="F37" s="5" t="s">
        <v>1</v>
      </c>
      <c r="G37" s="6"/>
      <c r="I37" s="2">
        <f>A37</f>
        <v>1417</v>
      </c>
      <c r="J37" s="3" t="s">
        <v>0</v>
      </c>
      <c r="K37" s="4">
        <f>C37</f>
        <v>3923</v>
      </c>
      <c r="L37" s="3" t="s">
        <v>0</v>
      </c>
      <c r="M37" s="4">
        <f>E37</f>
        <v>47488</v>
      </c>
      <c r="N37" s="3" t="s">
        <v>1</v>
      </c>
      <c r="O37" s="6"/>
      <c r="P37" s="7"/>
      <c r="Q37" s="2">
        <f>I37</f>
        <v>1417</v>
      </c>
      <c r="R37" s="3" t="s">
        <v>0</v>
      </c>
      <c r="S37" s="4">
        <f>K37</f>
        <v>3923</v>
      </c>
      <c r="T37" s="3" t="s">
        <v>0</v>
      </c>
      <c r="U37" s="4">
        <f>M37</f>
        <v>47488</v>
      </c>
      <c r="V37" s="3" t="s">
        <v>1</v>
      </c>
      <c r="W37" s="6"/>
      <c r="X37" s="7"/>
      <c r="Y37" s="7"/>
      <c r="Z37" s="8" t="s">
        <v>4</v>
      </c>
      <c r="AA37" s="36">
        <f>I37+K37+M37</f>
        <v>52828</v>
      </c>
      <c r="AB37" s="37"/>
    </row>
    <row r="38" spans="1:28" ht="6" customHeight="1">
      <c r="A38" s="9"/>
      <c r="B38" s="10"/>
      <c r="C38" s="10"/>
      <c r="D38" s="10"/>
      <c r="E38" s="10"/>
      <c r="F38" s="11"/>
      <c r="G38" s="12"/>
      <c r="I38" s="9"/>
      <c r="J38" s="10"/>
      <c r="K38" s="10"/>
      <c r="L38" s="10"/>
      <c r="M38" s="10"/>
      <c r="N38" s="13"/>
      <c r="O38" s="12"/>
      <c r="P38" s="14"/>
      <c r="Q38" s="9"/>
      <c r="R38" s="10"/>
      <c r="S38" s="10"/>
      <c r="T38" s="10"/>
      <c r="U38" s="10"/>
      <c r="V38" s="13"/>
      <c r="W38" s="12"/>
      <c r="X38" s="14"/>
      <c r="Y38" s="14"/>
      <c r="Z38" s="38" t="str">
        <f>A43</f>
        <v>Série 86/5</v>
      </c>
      <c r="AA38" s="15"/>
      <c r="AB38" s="16"/>
    </row>
    <row r="39" spans="1:28" ht="18">
      <c r="A39" s="17"/>
      <c r="B39" s="18"/>
      <c r="C39" s="19">
        <f>G39+E39</f>
        <v>46768</v>
      </c>
      <c r="D39" s="22" t="s">
        <v>2</v>
      </c>
      <c r="E39" s="19">
        <f ca="1">_XLL.ALEA.ENTRE.BORNES(25,29999)</f>
        <v>25873</v>
      </c>
      <c r="F39" s="20" t="s">
        <v>1</v>
      </c>
      <c r="G39" s="33">
        <f ca="1">_XLL.ALEA.ENTRE.BORNES(25,79999)</f>
        <v>20895</v>
      </c>
      <c r="I39" s="17"/>
      <c r="J39" s="18"/>
      <c r="K39" s="19">
        <f>C39</f>
        <v>46768</v>
      </c>
      <c r="L39" s="22" t="s">
        <v>2</v>
      </c>
      <c r="M39" s="19">
        <f>E39</f>
        <v>25873</v>
      </c>
      <c r="N39" s="22" t="s">
        <v>1</v>
      </c>
      <c r="O39" s="21"/>
      <c r="P39" s="7"/>
      <c r="Q39" s="17"/>
      <c r="R39" s="18"/>
      <c r="S39" s="19">
        <f>K39</f>
        <v>46768</v>
      </c>
      <c r="T39" s="22" t="s">
        <v>2</v>
      </c>
      <c r="U39" s="19">
        <f>M39</f>
        <v>25873</v>
      </c>
      <c r="V39" s="22" t="s">
        <v>1</v>
      </c>
      <c r="W39" s="21"/>
      <c r="X39" s="7"/>
      <c r="Z39" s="39"/>
      <c r="AA39" s="40">
        <f>C39-E39</f>
        <v>20895</v>
      </c>
      <c r="AB39" s="41"/>
    </row>
    <row r="40" spans="1:28" ht="6" customHeight="1">
      <c r="A40" s="9"/>
      <c r="B40" s="10"/>
      <c r="C40" s="19"/>
      <c r="D40" s="22" t="s">
        <v>2</v>
      </c>
      <c r="E40" s="19"/>
      <c r="F40" s="11"/>
      <c r="G40" s="12"/>
      <c r="I40" s="9"/>
      <c r="J40" s="10"/>
      <c r="K40" s="10"/>
      <c r="L40" s="22" t="s">
        <v>2</v>
      </c>
      <c r="M40" s="10"/>
      <c r="N40" s="13"/>
      <c r="O40" s="12"/>
      <c r="P40" s="14"/>
      <c r="Q40" s="9"/>
      <c r="R40" s="10"/>
      <c r="S40" s="10"/>
      <c r="T40" s="22" t="s">
        <v>2</v>
      </c>
      <c r="U40" s="10"/>
      <c r="V40" s="13"/>
      <c r="W40" s="12"/>
      <c r="X40" s="14"/>
      <c r="Y40" s="14"/>
      <c r="Z40" s="9"/>
      <c r="AA40" s="15"/>
      <c r="AB40" s="16"/>
    </row>
    <row r="41" spans="1:28" ht="18">
      <c r="A41" s="45" t="s">
        <v>4</v>
      </c>
      <c r="B41" s="46"/>
      <c r="C41" s="19">
        <f ca="1">_XLL.ALEA.ENTRE.BORNES(25,999)</f>
        <v>263</v>
      </c>
      <c r="D41" s="22" t="s">
        <v>5</v>
      </c>
      <c r="E41" s="19">
        <f ca="1">_XLL.ALEA.ENTRE.BORNES(3,99)</f>
        <v>64</v>
      </c>
      <c r="F41" s="20" t="s">
        <v>1</v>
      </c>
      <c r="G41" s="33">
        <f ca="1">_XLL.ALEA.ENTRE.BORNES(25,7999)</f>
        <v>1790</v>
      </c>
      <c r="I41" s="45" t="str">
        <f>A41</f>
        <v>CE2</v>
      </c>
      <c r="J41" s="46"/>
      <c r="K41" s="22">
        <f>C41</f>
        <v>263</v>
      </c>
      <c r="L41" s="22" t="s">
        <v>5</v>
      </c>
      <c r="M41" s="22">
        <f>E41</f>
        <v>64</v>
      </c>
      <c r="N41" s="22" t="s">
        <v>1</v>
      </c>
      <c r="O41" s="12"/>
      <c r="P41" s="14"/>
      <c r="Q41" s="45" t="str">
        <f>I41</f>
        <v>CE2</v>
      </c>
      <c r="R41" s="46"/>
      <c r="S41" s="22">
        <f>K41</f>
        <v>263</v>
      </c>
      <c r="T41" s="22" t="s">
        <v>5</v>
      </c>
      <c r="U41" s="22">
        <f>M41</f>
        <v>64</v>
      </c>
      <c r="V41" s="22" t="s">
        <v>1</v>
      </c>
      <c r="W41" s="12"/>
      <c r="X41" s="14"/>
      <c r="Y41" s="14"/>
      <c r="Z41" s="9"/>
      <c r="AA41" s="40">
        <f>C41*E41</f>
        <v>16832</v>
      </c>
      <c r="AB41" s="41"/>
    </row>
    <row r="42" spans="1:28" ht="6.75" customHeight="1">
      <c r="A42" s="47"/>
      <c r="B42" s="48"/>
      <c r="C42" s="10"/>
      <c r="D42" s="13"/>
      <c r="E42" s="10"/>
      <c r="F42" s="11"/>
      <c r="G42" s="12"/>
      <c r="I42" s="47"/>
      <c r="J42" s="48"/>
      <c r="K42" s="10"/>
      <c r="L42" s="10"/>
      <c r="M42" s="10"/>
      <c r="N42" s="13"/>
      <c r="O42" s="12"/>
      <c r="P42" s="14"/>
      <c r="Q42" s="47"/>
      <c r="R42" s="48"/>
      <c r="S42" s="10"/>
      <c r="T42" s="10"/>
      <c r="U42" s="10"/>
      <c r="V42" s="13"/>
      <c r="W42" s="12"/>
      <c r="X42" s="14"/>
      <c r="Y42" s="14"/>
      <c r="Z42" s="9"/>
      <c r="AA42" s="15"/>
      <c r="AB42" s="23"/>
    </row>
    <row r="43" spans="1:28" ht="18">
      <c r="A43" s="49" t="str">
        <f>M2&amp;"/5"</f>
        <v>Série 86/5</v>
      </c>
      <c r="B43" s="50"/>
      <c r="C43" s="34">
        <f ca="1">_XLL.ALEA.ENTRE.BORNES(25,999)</f>
        <v>684</v>
      </c>
      <c r="D43" s="24" t="s">
        <v>5</v>
      </c>
      <c r="E43" s="31">
        <f ca="1">_XLL.ALEA.ENTRE.BORNES(3,99)</f>
        <v>20</v>
      </c>
      <c r="F43" s="25" t="s">
        <v>1</v>
      </c>
      <c r="G43" s="35">
        <f ca="1">_XLL.ALEA.ENTRE.BORNES(25,7999)</f>
        <v>3830</v>
      </c>
      <c r="I43" s="49" t="str">
        <f>A43</f>
        <v>Série 86/5</v>
      </c>
      <c r="J43" s="50"/>
      <c r="K43" s="24">
        <f>C43</f>
        <v>684</v>
      </c>
      <c r="L43" s="24" t="s">
        <v>5</v>
      </c>
      <c r="M43" s="24">
        <f>E43</f>
        <v>20</v>
      </c>
      <c r="N43" s="24" t="s">
        <v>1</v>
      </c>
      <c r="O43" s="26"/>
      <c r="P43" s="14"/>
      <c r="Q43" s="49" t="str">
        <f>I43</f>
        <v>Série 86/5</v>
      </c>
      <c r="R43" s="50"/>
      <c r="S43" s="24">
        <f>K43</f>
        <v>684</v>
      </c>
      <c r="T43" s="24" t="s">
        <v>5</v>
      </c>
      <c r="U43" s="24">
        <f>M43</f>
        <v>20</v>
      </c>
      <c r="V43" s="24" t="s">
        <v>1</v>
      </c>
      <c r="W43" s="26"/>
      <c r="X43" s="14"/>
      <c r="Y43" s="7"/>
      <c r="Z43" s="27"/>
      <c r="AA43" s="42">
        <f>C43*E43</f>
        <v>13680</v>
      </c>
      <c r="AB43" s="43"/>
    </row>
  </sheetData>
  <sheetProtection/>
  <mergeCells count="59">
    <mergeCell ref="A41:B42"/>
    <mergeCell ref="I41:J42"/>
    <mergeCell ref="Q41:R42"/>
    <mergeCell ref="AA41:AB41"/>
    <mergeCell ref="A43:B43"/>
    <mergeCell ref="I43:J43"/>
    <mergeCell ref="Q43:R43"/>
    <mergeCell ref="AA43:AB43"/>
    <mergeCell ref="A35:B35"/>
    <mergeCell ref="I35:J35"/>
    <mergeCell ref="Q35:R35"/>
    <mergeCell ref="AA35:AB35"/>
    <mergeCell ref="AA37:AB37"/>
    <mergeCell ref="Z38:Z39"/>
    <mergeCell ref="AA39:AB39"/>
    <mergeCell ref="AA29:AB29"/>
    <mergeCell ref="Z30:Z31"/>
    <mergeCell ref="AA31:AB31"/>
    <mergeCell ref="A33:B34"/>
    <mergeCell ref="I33:J34"/>
    <mergeCell ref="Q33:R34"/>
    <mergeCell ref="AA33:AB33"/>
    <mergeCell ref="A25:B26"/>
    <mergeCell ref="I25:J26"/>
    <mergeCell ref="Q25:R26"/>
    <mergeCell ref="AA25:AB25"/>
    <mergeCell ref="A27:B27"/>
    <mergeCell ref="I27:J27"/>
    <mergeCell ref="Q27:R27"/>
    <mergeCell ref="AA27:AB27"/>
    <mergeCell ref="A19:B19"/>
    <mergeCell ref="I19:J19"/>
    <mergeCell ref="Q19:R19"/>
    <mergeCell ref="AA19:AB19"/>
    <mergeCell ref="AA21:AB21"/>
    <mergeCell ref="Z22:Z23"/>
    <mergeCell ref="AA23:AB23"/>
    <mergeCell ref="AA13:AB13"/>
    <mergeCell ref="Z14:Z15"/>
    <mergeCell ref="AA15:AB15"/>
    <mergeCell ref="A17:B18"/>
    <mergeCell ref="I17:J18"/>
    <mergeCell ref="Q17:R18"/>
    <mergeCell ref="AA17:AB17"/>
    <mergeCell ref="A9:B10"/>
    <mergeCell ref="I9:J10"/>
    <mergeCell ref="Q9:R10"/>
    <mergeCell ref="AA9:AB9"/>
    <mergeCell ref="A11:B11"/>
    <mergeCell ref="I11:J11"/>
    <mergeCell ref="Q11:R11"/>
    <mergeCell ref="AA11:AB11"/>
    <mergeCell ref="C2:K2"/>
    <mergeCell ref="M2:O2"/>
    <mergeCell ref="Z2:AB2"/>
    <mergeCell ref="Z3:AB3"/>
    <mergeCell ref="AA5:AB5"/>
    <mergeCell ref="Z6:Z7"/>
    <mergeCell ref="AA7:AB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43"/>
  <sheetViews>
    <sheetView zoomScalePageLayoutView="0" workbookViewId="0" topLeftCell="A8">
      <selection activeCell="C40" sqref="C40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9.140625" style="0" customWidth="1"/>
    <col min="4" max="4" width="2.7109375" style="0" customWidth="1"/>
    <col min="5" max="5" width="9.00390625" style="0" customWidth="1"/>
    <col min="6" max="6" width="2.8515625" style="0" customWidth="1"/>
    <col min="7" max="7" width="7.421875" style="0" customWidth="1"/>
    <col min="8" max="8" width="5.00390625" style="0" customWidth="1"/>
    <col min="9" max="9" width="9.00390625" style="0" customWidth="1"/>
    <col min="10" max="10" width="2.421875" style="0" customWidth="1"/>
    <col min="11" max="11" width="9.00390625" style="0" customWidth="1"/>
    <col min="12" max="12" width="2.421875" style="0" customWidth="1"/>
    <col min="13" max="13" width="9.00390625" style="0" customWidth="1"/>
    <col min="14" max="14" width="2.8515625" style="0" customWidth="1"/>
    <col min="15" max="15" width="7.28125" style="0" customWidth="1"/>
    <col min="16" max="16" width="5.00390625" style="0" customWidth="1"/>
    <col min="17" max="17" width="9.00390625" style="0" customWidth="1"/>
    <col min="18" max="18" width="2.8515625" style="0" customWidth="1"/>
    <col min="19" max="19" width="9.00390625" style="0" customWidth="1"/>
    <col min="20" max="20" width="2.57421875" style="0" customWidth="1"/>
    <col min="21" max="21" width="9.00390625" style="0" customWidth="1"/>
    <col min="22" max="22" width="2.8515625" style="0" customWidth="1"/>
    <col min="23" max="23" width="7.28125" style="0" customWidth="1"/>
    <col min="24" max="24" width="8.57421875" style="0" customWidth="1"/>
    <col min="25" max="25" width="15.8515625" style="0" customWidth="1"/>
    <col min="28" max="28" width="6.7109375" style="0" customWidth="1"/>
    <col min="29" max="29" width="3.57421875" style="0" customWidth="1"/>
    <col min="30" max="30" width="11.8515625" style="0" customWidth="1"/>
  </cols>
  <sheetData>
    <row r="1" ht="2.25" customHeight="1" thickBot="1"/>
    <row r="2" spans="3:30" ht="18.75" thickBot="1">
      <c r="C2" s="51" t="s">
        <v>3</v>
      </c>
      <c r="D2" s="52"/>
      <c r="E2" s="52"/>
      <c r="F2" s="52"/>
      <c r="G2" s="52"/>
      <c r="H2" s="52"/>
      <c r="I2" s="52"/>
      <c r="J2" s="52"/>
      <c r="K2" s="53"/>
      <c r="M2" s="57" t="str">
        <f ca="1">"Série "&amp;INT(RAND()*999)+1</f>
        <v>Série 159</v>
      </c>
      <c r="N2" s="58"/>
      <c r="O2" s="59"/>
      <c r="P2" s="28"/>
      <c r="Q2" s="28"/>
      <c r="R2" s="28"/>
      <c r="S2" s="28"/>
      <c r="T2" s="28"/>
      <c r="U2" s="28"/>
      <c r="V2" s="28"/>
      <c r="W2" s="28"/>
      <c r="X2" s="28"/>
      <c r="Z2" s="54" t="s">
        <v>3</v>
      </c>
      <c r="AA2" s="55"/>
      <c r="AB2" s="56"/>
      <c r="AD2" s="1" t="str">
        <f>M2</f>
        <v>Série 159</v>
      </c>
    </row>
    <row r="3" spans="26:28" ht="6.75" customHeight="1">
      <c r="Z3" s="44"/>
      <c r="AA3" s="44"/>
      <c r="AB3" s="44"/>
    </row>
    <row r="4" ht="15" hidden="1"/>
    <row r="5" spans="1:28" ht="18">
      <c r="A5" s="2">
        <f ca="1">_XLL.ALEA.ENTRE.BORNES(125,49999)</f>
        <v>15108</v>
      </c>
      <c r="B5" s="30" t="s">
        <v>0</v>
      </c>
      <c r="C5" s="4">
        <f ca="1">_XLL.ALEA.ENTRE.BORNES(25,9999)</f>
        <v>1016</v>
      </c>
      <c r="D5" s="30" t="s">
        <v>0</v>
      </c>
      <c r="E5" s="4">
        <f ca="1">_XLL.ALEA.ENTRE.BORNES(125,49999)</f>
        <v>36775</v>
      </c>
      <c r="F5" s="5" t="s">
        <v>1</v>
      </c>
      <c r="G5" s="6"/>
      <c r="I5" s="2">
        <f>A5</f>
        <v>15108</v>
      </c>
      <c r="J5" s="3" t="s">
        <v>0</v>
      </c>
      <c r="K5" s="4">
        <f>C5</f>
        <v>1016</v>
      </c>
      <c r="L5" s="3" t="s">
        <v>0</v>
      </c>
      <c r="M5" s="4">
        <f>E5</f>
        <v>36775</v>
      </c>
      <c r="N5" s="3" t="s">
        <v>1</v>
      </c>
      <c r="O5" s="6"/>
      <c r="P5" s="7"/>
      <c r="Q5" s="2">
        <f>I5</f>
        <v>15108</v>
      </c>
      <c r="R5" s="3" t="s">
        <v>0</v>
      </c>
      <c r="S5" s="4">
        <f>K5</f>
        <v>1016</v>
      </c>
      <c r="T5" s="3" t="s">
        <v>0</v>
      </c>
      <c r="U5" s="4">
        <f>M5</f>
        <v>36775</v>
      </c>
      <c r="V5" s="3" t="s">
        <v>1</v>
      </c>
      <c r="W5" s="6"/>
      <c r="X5" s="7"/>
      <c r="Y5" s="7"/>
      <c r="Z5" s="8" t="s">
        <v>4</v>
      </c>
      <c r="AA5" s="36">
        <f>I5+K5+M5</f>
        <v>52899</v>
      </c>
      <c r="AB5" s="37"/>
    </row>
    <row r="6" spans="1:28" ht="6.75" customHeight="1">
      <c r="A6" s="9"/>
      <c r="B6" s="10"/>
      <c r="C6" s="10"/>
      <c r="D6" s="10"/>
      <c r="E6" s="10"/>
      <c r="F6" s="11"/>
      <c r="G6" s="12"/>
      <c r="I6" s="9"/>
      <c r="J6" s="10"/>
      <c r="K6" s="10"/>
      <c r="L6" s="10"/>
      <c r="M6" s="10"/>
      <c r="N6" s="13"/>
      <c r="O6" s="12"/>
      <c r="P6" s="14"/>
      <c r="Q6" s="9"/>
      <c r="R6" s="10"/>
      <c r="S6" s="10"/>
      <c r="T6" s="10"/>
      <c r="U6" s="10"/>
      <c r="V6" s="13"/>
      <c r="W6" s="12"/>
      <c r="X6" s="14"/>
      <c r="Y6" s="14"/>
      <c r="Z6" s="38" t="str">
        <f>A11</f>
        <v>Série 159/1</v>
      </c>
      <c r="AA6" s="15"/>
      <c r="AB6" s="16"/>
    </row>
    <row r="7" spans="1:28" ht="18">
      <c r="A7" s="17"/>
      <c r="B7" s="18"/>
      <c r="C7" s="19">
        <f>G7+E7</f>
        <v>72644</v>
      </c>
      <c r="D7" s="22" t="s">
        <v>2</v>
      </c>
      <c r="E7" s="19">
        <f ca="1">_XLL.ALEA.ENTRE.BORNES(25,29999)</f>
        <v>8072</v>
      </c>
      <c r="F7" s="20" t="s">
        <v>1</v>
      </c>
      <c r="G7" s="33">
        <f ca="1">_XLL.ALEA.ENTRE.BORNES(25,79999)</f>
        <v>64572</v>
      </c>
      <c r="I7" s="17"/>
      <c r="J7" s="18"/>
      <c r="K7" s="19">
        <f>C7</f>
        <v>72644</v>
      </c>
      <c r="L7" s="18" t="s">
        <v>2</v>
      </c>
      <c r="M7" s="19">
        <f>E7</f>
        <v>8072</v>
      </c>
      <c r="N7" s="22" t="s">
        <v>1</v>
      </c>
      <c r="O7" s="21"/>
      <c r="P7" s="7"/>
      <c r="Q7" s="17"/>
      <c r="R7" s="18"/>
      <c r="S7" s="19">
        <f>K7</f>
        <v>72644</v>
      </c>
      <c r="T7" s="18" t="s">
        <v>2</v>
      </c>
      <c r="U7" s="19">
        <f>M7</f>
        <v>8072</v>
      </c>
      <c r="V7" s="22" t="s">
        <v>1</v>
      </c>
      <c r="W7" s="21"/>
      <c r="X7" s="7"/>
      <c r="Y7" s="7"/>
      <c r="Z7" s="39"/>
      <c r="AA7" s="40">
        <f>C7-E7</f>
        <v>64572</v>
      </c>
      <c r="AB7" s="41"/>
    </row>
    <row r="8" spans="1:28" ht="6.75" customHeight="1">
      <c r="A8" s="9"/>
      <c r="B8" s="10"/>
      <c r="C8" s="19"/>
      <c r="D8" s="22" t="s">
        <v>2</v>
      </c>
      <c r="E8" s="19"/>
      <c r="F8" s="20" t="s">
        <v>1</v>
      </c>
      <c r="G8" s="12"/>
      <c r="I8" s="9"/>
      <c r="J8" s="10"/>
      <c r="K8" s="10"/>
      <c r="L8" s="10"/>
      <c r="M8" s="10"/>
      <c r="N8" s="13"/>
      <c r="O8" s="12"/>
      <c r="P8" s="14"/>
      <c r="Q8" s="9"/>
      <c r="R8" s="10"/>
      <c r="S8" s="10"/>
      <c r="T8" s="10"/>
      <c r="U8" s="10"/>
      <c r="V8" s="13"/>
      <c r="W8" s="12"/>
      <c r="X8" s="14"/>
      <c r="Y8" s="14"/>
      <c r="Z8" s="9"/>
      <c r="AA8" s="15"/>
      <c r="AB8" s="16"/>
    </row>
    <row r="9" spans="1:28" ht="18">
      <c r="A9" s="45" t="s">
        <v>4</v>
      </c>
      <c r="B9" s="46"/>
      <c r="C9" s="19">
        <f ca="1">_XLL.ALEA.ENTRE.BORNES(25,9999)</f>
        <v>763</v>
      </c>
      <c r="D9" s="22" t="s">
        <v>5</v>
      </c>
      <c r="E9" s="19">
        <f ca="1">_XLL.ALEA.ENTRE.BORNES(3,99)</f>
        <v>60</v>
      </c>
      <c r="F9" s="20" t="s">
        <v>1</v>
      </c>
      <c r="G9" s="33">
        <f ca="1">_XLL.ALEA.ENTRE.BORNES(25,79999)</f>
        <v>55429</v>
      </c>
      <c r="I9" s="45" t="str">
        <f>A9</f>
        <v>CE2</v>
      </c>
      <c r="J9" s="46"/>
      <c r="K9" s="22">
        <f>C9</f>
        <v>763</v>
      </c>
      <c r="L9" s="22" t="s">
        <v>5</v>
      </c>
      <c r="M9" s="22">
        <f>E9</f>
        <v>60</v>
      </c>
      <c r="N9" s="22" t="s">
        <v>1</v>
      </c>
      <c r="O9" s="12"/>
      <c r="P9" s="14"/>
      <c r="Q9" s="45" t="str">
        <f>I9</f>
        <v>CE2</v>
      </c>
      <c r="R9" s="46"/>
      <c r="S9" s="22">
        <f>K9</f>
        <v>763</v>
      </c>
      <c r="T9" s="22" t="s">
        <v>5</v>
      </c>
      <c r="U9" s="22">
        <f>M9</f>
        <v>60</v>
      </c>
      <c r="V9" s="22" t="s">
        <v>1</v>
      </c>
      <c r="W9" s="12"/>
      <c r="X9" s="14"/>
      <c r="Y9" s="14"/>
      <c r="Z9" s="9"/>
      <c r="AA9" s="40">
        <f>C9*E9</f>
        <v>45780</v>
      </c>
      <c r="AB9" s="41"/>
    </row>
    <row r="10" spans="1:28" ht="6.75" customHeight="1">
      <c r="A10" s="47"/>
      <c r="B10" s="48"/>
      <c r="C10" s="10"/>
      <c r="D10" s="13"/>
      <c r="E10" s="10"/>
      <c r="F10" s="11"/>
      <c r="G10" s="12"/>
      <c r="I10" s="47"/>
      <c r="J10" s="48"/>
      <c r="K10" s="10"/>
      <c r="L10" s="10"/>
      <c r="M10" s="10"/>
      <c r="N10" s="13"/>
      <c r="O10" s="12"/>
      <c r="P10" s="14"/>
      <c r="Q10" s="47"/>
      <c r="R10" s="48"/>
      <c r="S10" s="10"/>
      <c r="T10" s="10"/>
      <c r="U10" s="10"/>
      <c r="V10" s="13"/>
      <c r="W10" s="12"/>
      <c r="X10" s="14"/>
      <c r="Y10" s="14"/>
      <c r="Z10" s="9"/>
      <c r="AA10" s="15"/>
      <c r="AB10" s="23"/>
    </row>
    <row r="11" spans="1:28" ht="18">
      <c r="A11" s="49" t="str">
        <f>M2&amp;"/1"</f>
        <v>Série 159/1</v>
      </c>
      <c r="B11" s="50"/>
      <c r="C11" s="34">
        <f ca="1">_XLL.ALEA.ENTRE.BORNES(25,9999)</f>
        <v>4711</v>
      </c>
      <c r="D11" s="24" t="s">
        <v>5</v>
      </c>
      <c r="E11" s="31">
        <f ca="1">_XLL.ALEA.ENTRE.BORNES(3,99)</f>
        <v>57</v>
      </c>
      <c r="F11" s="25" t="s">
        <v>1</v>
      </c>
      <c r="G11" s="35">
        <f ca="1">_XLL.ALEA.ENTRE.BORNES(25,7999)</f>
        <v>721</v>
      </c>
      <c r="I11" s="49" t="str">
        <f>A11</f>
        <v>Série 159/1</v>
      </c>
      <c r="J11" s="50"/>
      <c r="K11" s="24">
        <f>C11</f>
        <v>4711</v>
      </c>
      <c r="L11" s="24" t="s">
        <v>5</v>
      </c>
      <c r="M11" s="24">
        <f>E11</f>
        <v>57</v>
      </c>
      <c r="N11" s="24" t="s">
        <v>1</v>
      </c>
      <c r="O11" s="26"/>
      <c r="P11" s="14"/>
      <c r="Q11" s="49" t="str">
        <f>I11</f>
        <v>Série 159/1</v>
      </c>
      <c r="R11" s="50"/>
      <c r="S11" s="24">
        <f>K11</f>
        <v>4711</v>
      </c>
      <c r="T11" s="24" t="s">
        <v>5</v>
      </c>
      <c r="U11" s="24">
        <f>M11</f>
        <v>57</v>
      </c>
      <c r="V11" s="24" t="s">
        <v>1</v>
      </c>
      <c r="W11" s="26"/>
      <c r="X11" s="14"/>
      <c r="Y11" s="14"/>
      <c r="Z11" s="27"/>
      <c r="AA11" s="42">
        <f>C11*E11</f>
        <v>268527</v>
      </c>
      <c r="AB11" s="43"/>
    </row>
    <row r="13" spans="1:28" ht="18">
      <c r="A13" s="29"/>
      <c r="B13" s="3"/>
      <c r="C13" s="4">
        <f ca="1">_XLL.ALEA.ENTRE.BORNES(25,99999)</f>
        <v>75134</v>
      </c>
      <c r="D13" s="30" t="s">
        <v>0</v>
      </c>
      <c r="E13" s="4">
        <f ca="1">_XLL.ALEA.ENTRE.BORNES(25,99999)</f>
        <v>61495</v>
      </c>
      <c r="F13" s="5" t="s">
        <v>1</v>
      </c>
      <c r="G13" s="6"/>
      <c r="I13" s="2"/>
      <c r="J13" s="3"/>
      <c r="K13" s="4">
        <f>C13</f>
        <v>75134</v>
      </c>
      <c r="L13" s="3" t="s">
        <v>0</v>
      </c>
      <c r="M13" s="4">
        <f>E13</f>
        <v>61495</v>
      </c>
      <c r="N13" s="5" t="s">
        <v>1</v>
      </c>
      <c r="O13" s="6"/>
      <c r="P13" s="7"/>
      <c r="Q13" s="2"/>
      <c r="R13" s="3"/>
      <c r="S13" s="4">
        <f>K13</f>
        <v>75134</v>
      </c>
      <c r="T13" s="3" t="s">
        <v>0</v>
      </c>
      <c r="U13" s="4">
        <f>M13</f>
        <v>61495</v>
      </c>
      <c r="V13" s="5" t="s">
        <v>1</v>
      </c>
      <c r="W13" s="6"/>
      <c r="X13" s="7"/>
      <c r="Y13" s="7"/>
      <c r="Z13" s="8" t="s">
        <v>4</v>
      </c>
      <c r="AA13" s="36">
        <f>I13+K13+M13</f>
        <v>136629</v>
      </c>
      <c r="AB13" s="37"/>
    </row>
    <row r="14" spans="1:28" ht="6.75" customHeight="1">
      <c r="A14" s="9"/>
      <c r="B14" s="10"/>
      <c r="C14" s="10"/>
      <c r="D14" s="10"/>
      <c r="E14" s="10"/>
      <c r="F14" s="11"/>
      <c r="G14" s="12"/>
      <c r="I14" s="9"/>
      <c r="J14" s="10"/>
      <c r="K14" s="10"/>
      <c r="L14" s="10"/>
      <c r="M14" s="10"/>
      <c r="N14" s="11"/>
      <c r="O14" s="12"/>
      <c r="P14" s="14"/>
      <c r="Q14" s="9"/>
      <c r="R14" s="10"/>
      <c r="S14" s="10"/>
      <c r="T14" s="10"/>
      <c r="U14" s="10"/>
      <c r="V14" s="11"/>
      <c r="W14" s="12"/>
      <c r="X14" s="14"/>
      <c r="Y14" s="14"/>
      <c r="Z14" s="38" t="str">
        <f>A19</f>
        <v>Série 159/2</v>
      </c>
      <c r="AA14" s="15"/>
      <c r="AB14" s="16"/>
    </row>
    <row r="15" spans="1:28" ht="18">
      <c r="A15" s="17"/>
      <c r="B15" s="18"/>
      <c r="C15" s="19">
        <f>G15+E15</f>
        <v>36100</v>
      </c>
      <c r="D15" s="22" t="s">
        <v>2</v>
      </c>
      <c r="E15" s="19">
        <f ca="1">_XLL.ALEA.ENTRE.BORNES(25,29999)</f>
        <v>24642</v>
      </c>
      <c r="F15" s="20" t="s">
        <v>1</v>
      </c>
      <c r="G15" s="33">
        <f ca="1">_XLL.ALEA.ENTRE.BORNES(25,79999)</f>
        <v>11458</v>
      </c>
      <c r="I15" s="17"/>
      <c r="J15" s="18"/>
      <c r="K15" s="19">
        <f>C15</f>
        <v>36100</v>
      </c>
      <c r="L15" s="18" t="s">
        <v>2</v>
      </c>
      <c r="M15" s="19">
        <f>E15</f>
        <v>24642</v>
      </c>
      <c r="N15" s="20" t="s">
        <v>1</v>
      </c>
      <c r="O15" s="21"/>
      <c r="P15" s="7"/>
      <c r="Q15" s="17"/>
      <c r="R15" s="18"/>
      <c r="S15" s="19">
        <f>K15</f>
        <v>36100</v>
      </c>
      <c r="T15" s="18" t="s">
        <v>2</v>
      </c>
      <c r="U15" s="19">
        <f>M15</f>
        <v>24642</v>
      </c>
      <c r="V15" s="20" t="s">
        <v>1</v>
      </c>
      <c r="W15" s="21"/>
      <c r="X15" s="7"/>
      <c r="Y15" s="7"/>
      <c r="Z15" s="39"/>
      <c r="AA15" s="40">
        <f>C15-E15</f>
        <v>11458</v>
      </c>
      <c r="AB15" s="41"/>
    </row>
    <row r="16" spans="1:28" ht="6.75" customHeight="1">
      <c r="A16" s="9"/>
      <c r="B16" s="10"/>
      <c r="C16" s="19"/>
      <c r="D16" s="22" t="s">
        <v>2</v>
      </c>
      <c r="E16" s="19"/>
      <c r="F16" s="11"/>
      <c r="G16" s="12"/>
      <c r="I16" s="9"/>
      <c r="J16" s="10"/>
      <c r="K16" s="10"/>
      <c r="L16" s="10"/>
      <c r="M16" s="10"/>
      <c r="N16" s="11"/>
      <c r="O16" s="12"/>
      <c r="P16" s="14"/>
      <c r="Q16" s="9"/>
      <c r="R16" s="10"/>
      <c r="S16" s="10"/>
      <c r="T16" s="10"/>
      <c r="U16" s="10"/>
      <c r="V16" s="11"/>
      <c r="W16" s="12"/>
      <c r="X16" s="14"/>
      <c r="Y16" s="14"/>
      <c r="Z16" s="9"/>
      <c r="AA16" s="15"/>
      <c r="AB16" s="16"/>
    </row>
    <row r="17" spans="1:28" ht="18">
      <c r="A17" s="45" t="s">
        <v>4</v>
      </c>
      <c r="B17" s="46"/>
      <c r="C17" s="19">
        <f ca="1">_XLL.ALEA.ENTRE.BORNES(25,9999)</f>
        <v>1871</v>
      </c>
      <c r="D17" s="22" t="s">
        <v>5</v>
      </c>
      <c r="E17" s="19">
        <f ca="1">_XLL.ALEA.ENTRE.BORNES(3,99)</f>
        <v>44</v>
      </c>
      <c r="F17" s="20" t="s">
        <v>1</v>
      </c>
      <c r="G17" s="33">
        <f ca="1">_XLL.ALEA.ENTRE.BORNES(25,7999)</f>
        <v>2187</v>
      </c>
      <c r="I17" s="45" t="s">
        <v>4</v>
      </c>
      <c r="J17" s="46"/>
      <c r="K17" s="22">
        <f>C17</f>
        <v>1871</v>
      </c>
      <c r="L17" s="22" t="s">
        <v>5</v>
      </c>
      <c r="M17" s="22">
        <f>E17</f>
        <v>44</v>
      </c>
      <c r="N17" s="20" t="s">
        <v>1</v>
      </c>
      <c r="O17" s="12"/>
      <c r="P17" s="14"/>
      <c r="Q17" s="45" t="s">
        <v>4</v>
      </c>
      <c r="R17" s="46"/>
      <c r="S17" s="22">
        <f>K17</f>
        <v>1871</v>
      </c>
      <c r="T17" s="22" t="s">
        <v>5</v>
      </c>
      <c r="U17" s="22">
        <f>M17</f>
        <v>44</v>
      </c>
      <c r="V17" s="20" t="s">
        <v>1</v>
      </c>
      <c r="W17" s="12"/>
      <c r="X17" s="14"/>
      <c r="Y17" s="14"/>
      <c r="Z17" s="9"/>
      <c r="AA17" s="40">
        <f>C17*E17</f>
        <v>82324</v>
      </c>
      <c r="AB17" s="41"/>
    </row>
    <row r="18" spans="1:28" ht="6.75" customHeight="1">
      <c r="A18" s="47"/>
      <c r="B18" s="48"/>
      <c r="C18" s="10"/>
      <c r="D18" s="13"/>
      <c r="E18" s="10"/>
      <c r="F18" s="11"/>
      <c r="G18" s="12"/>
      <c r="I18" s="47"/>
      <c r="J18" s="48"/>
      <c r="K18" s="10"/>
      <c r="L18" s="10"/>
      <c r="M18" s="10"/>
      <c r="N18" s="11"/>
      <c r="O18" s="12"/>
      <c r="P18" s="14"/>
      <c r="Q18" s="47"/>
      <c r="R18" s="48"/>
      <c r="S18" s="10"/>
      <c r="T18" s="10"/>
      <c r="U18" s="10"/>
      <c r="V18" s="11"/>
      <c r="W18" s="12"/>
      <c r="X18" s="14"/>
      <c r="Y18" s="14"/>
      <c r="Z18" s="9"/>
      <c r="AA18" s="15"/>
      <c r="AB18" s="23"/>
    </row>
    <row r="19" spans="1:28" ht="18">
      <c r="A19" s="49" t="str">
        <f>M2&amp;"/2"</f>
        <v>Série 159/2</v>
      </c>
      <c r="B19" s="50"/>
      <c r="C19" s="34">
        <f ca="1">_XLL.ALEA.ENTRE.BORNES(25,9999)</f>
        <v>5327</v>
      </c>
      <c r="D19" s="24" t="s">
        <v>5</v>
      </c>
      <c r="E19" s="31">
        <f ca="1">_XLL.ALEA.ENTRE.BORNES(3,99)</f>
        <v>92</v>
      </c>
      <c r="F19" s="25" t="s">
        <v>1</v>
      </c>
      <c r="G19" s="35">
        <f ca="1">_XLL.ALEA.ENTRE.BORNES(25,7999)</f>
        <v>5311</v>
      </c>
      <c r="I19" s="49" t="str">
        <f>A19</f>
        <v>Série 159/2</v>
      </c>
      <c r="J19" s="50"/>
      <c r="K19" s="24">
        <f>C19</f>
        <v>5327</v>
      </c>
      <c r="L19" s="24" t="s">
        <v>5</v>
      </c>
      <c r="M19" s="24">
        <f>E19</f>
        <v>92</v>
      </c>
      <c r="N19" s="25" t="s">
        <v>1</v>
      </c>
      <c r="O19" s="26"/>
      <c r="P19" s="14"/>
      <c r="Q19" s="49" t="str">
        <f>I19</f>
        <v>Série 159/2</v>
      </c>
      <c r="R19" s="50"/>
      <c r="S19" s="24">
        <f>K19</f>
        <v>5327</v>
      </c>
      <c r="T19" s="24" t="s">
        <v>5</v>
      </c>
      <c r="U19" s="24">
        <f>M19</f>
        <v>92</v>
      </c>
      <c r="V19" s="25" t="s">
        <v>1</v>
      </c>
      <c r="W19" s="26"/>
      <c r="X19" s="14"/>
      <c r="Y19" s="14"/>
      <c r="Z19" s="27"/>
      <c r="AA19" s="42">
        <f>C19*E19</f>
        <v>490084</v>
      </c>
      <c r="AB19" s="43"/>
    </row>
    <row r="20" ht="13.5" customHeight="1"/>
    <row r="21" spans="1:28" ht="18">
      <c r="A21" s="2">
        <f ca="1">_XLL.ALEA.ENTRE.BORNES(125,49999)</f>
        <v>2986</v>
      </c>
      <c r="B21" s="30" t="s">
        <v>0</v>
      </c>
      <c r="C21" s="4">
        <f ca="1">_XLL.ALEA.ENTRE.BORNES(25,9999)</f>
        <v>8048</v>
      </c>
      <c r="D21" s="30" t="s">
        <v>0</v>
      </c>
      <c r="E21" s="4">
        <f ca="1">_XLL.ALEA.ENTRE.BORNES(125,49999)</f>
        <v>17588</v>
      </c>
      <c r="F21" s="5" t="s">
        <v>1</v>
      </c>
      <c r="G21" s="6"/>
      <c r="I21" s="2">
        <f>A21</f>
        <v>2986</v>
      </c>
      <c r="J21" s="3" t="s">
        <v>0</v>
      </c>
      <c r="K21" s="4">
        <f>C21</f>
        <v>8048</v>
      </c>
      <c r="L21" s="3" t="s">
        <v>0</v>
      </c>
      <c r="M21" s="4">
        <f>E21</f>
        <v>17588</v>
      </c>
      <c r="N21" s="3" t="s">
        <v>1</v>
      </c>
      <c r="O21" s="6"/>
      <c r="P21" s="7"/>
      <c r="Q21" s="2">
        <f>I21</f>
        <v>2986</v>
      </c>
      <c r="R21" s="3" t="s">
        <v>0</v>
      </c>
      <c r="S21" s="4">
        <f>K21</f>
        <v>8048</v>
      </c>
      <c r="T21" s="3" t="s">
        <v>0</v>
      </c>
      <c r="U21" s="4">
        <f>M21</f>
        <v>17588</v>
      </c>
      <c r="V21" s="3" t="s">
        <v>1</v>
      </c>
      <c r="W21" s="6"/>
      <c r="X21" s="7"/>
      <c r="Y21" s="7"/>
      <c r="Z21" s="8" t="s">
        <v>4</v>
      </c>
      <c r="AA21" s="36">
        <f>I21+K21+M21</f>
        <v>28622</v>
      </c>
      <c r="AB21" s="37"/>
    </row>
    <row r="22" spans="1:28" ht="6.75" customHeight="1">
      <c r="A22" s="9"/>
      <c r="B22" s="10"/>
      <c r="C22" s="10"/>
      <c r="D22" s="10"/>
      <c r="E22" s="10"/>
      <c r="F22" s="13"/>
      <c r="G22" s="12"/>
      <c r="I22" s="9"/>
      <c r="J22" s="10"/>
      <c r="K22" s="10"/>
      <c r="L22" s="10"/>
      <c r="M22" s="10"/>
      <c r="N22" s="13"/>
      <c r="O22" s="12"/>
      <c r="P22" s="14"/>
      <c r="Q22" s="9"/>
      <c r="R22" s="10"/>
      <c r="S22" s="10"/>
      <c r="T22" s="10"/>
      <c r="U22" s="10"/>
      <c r="V22" s="13"/>
      <c r="W22" s="12"/>
      <c r="X22" s="14"/>
      <c r="Y22" s="14"/>
      <c r="Z22" s="38" t="str">
        <f>A27</f>
        <v>Série 159/3</v>
      </c>
      <c r="AA22" s="15"/>
      <c r="AB22" s="16"/>
    </row>
    <row r="23" spans="1:28" ht="18">
      <c r="A23" s="17"/>
      <c r="B23" s="18"/>
      <c r="C23" s="19">
        <f>G23+E23</f>
        <v>44084</v>
      </c>
      <c r="D23" s="22" t="s">
        <v>2</v>
      </c>
      <c r="E23" s="19">
        <f ca="1">_XLL.ALEA.ENTRE.BORNES(25,29999)</f>
        <v>21662</v>
      </c>
      <c r="F23" s="20" t="s">
        <v>1</v>
      </c>
      <c r="G23" s="33">
        <f ca="1">_XLL.ALEA.ENTRE.BORNES(25,79999)</f>
        <v>22422</v>
      </c>
      <c r="I23" s="17"/>
      <c r="J23" s="18"/>
      <c r="K23" s="19">
        <f>C23</f>
        <v>44084</v>
      </c>
      <c r="L23" s="22" t="s">
        <v>2</v>
      </c>
      <c r="M23" s="19">
        <f>E23</f>
        <v>21662</v>
      </c>
      <c r="N23" s="22" t="s">
        <v>1</v>
      </c>
      <c r="O23" s="21"/>
      <c r="P23" s="7"/>
      <c r="Q23" s="17"/>
      <c r="R23" s="18"/>
      <c r="S23" s="19">
        <f>K23</f>
        <v>44084</v>
      </c>
      <c r="T23" s="22" t="s">
        <v>2</v>
      </c>
      <c r="U23" s="19">
        <f>M23</f>
        <v>21662</v>
      </c>
      <c r="V23" s="22" t="s">
        <v>1</v>
      </c>
      <c r="W23" s="21"/>
      <c r="X23" s="7"/>
      <c r="Y23" s="7"/>
      <c r="Z23" s="39"/>
      <c r="AA23" s="40">
        <f>C23-E23</f>
        <v>22422</v>
      </c>
      <c r="AB23" s="41"/>
    </row>
    <row r="24" spans="1:28" ht="6.75" customHeight="1">
      <c r="A24" s="9"/>
      <c r="B24" s="10"/>
      <c r="C24" s="19"/>
      <c r="D24" s="22" t="s">
        <v>2</v>
      </c>
      <c r="E24" s="19"/>
      <c r="F24" s="11"/>
      <c r="G24" s="12"/>
      <c r="I24" s="9"/>
      <c r="J24" s="10"/>
      <c r="K24" s="10"/>
      <c r="L24" s="22" t="s">
        <v>2</v>
      </c>
      <c r="M24" s="10"/>
      <c r="N24" s="13"/>
      <c r="O24" s="12"/>
      <c r="P24" s="14"/>
      <c r="Q24" s="9"/>
      <c r="R24" s="10"/>
      <c r="S24" s="10"/>
      <c r="T24" s="22" t="s">
        <v>2</v>
      </c>
      <c r="U24" s="10"/>
      <c r="V24" s="13"/>
      <c r="W24" s="12"/>
      <c r="X24" s="14"/>
      <c r="Y24" s="14"/>
      <c r="Z24" s="9"/>
      <c r="AA24" s="15"/>
      <c r="AB24" s="16"/>
    </row>
    <row r="25" spans="1:28" ht="18">
      <c r="A25" s="45" t="s">
        <v>4</v>
      </c>
      <c r="B25" s="46"/>
      <c r="C25" s="19">
        <f ca="1">_XLL.ALEA.ENTRE.BORNES(25,9999)</f>
        <v>2022</v>
      </c>
      <c r="D25" s="22" t="s">
        <v>5</v>
      </c>
      <c r="E25" s="19">
        <f ca="1">_XLL.ALEA.ENTRE.BORNES(3,99)</f>
        <v>4</v>
      </c>
      <c r="F25" s="20" t="s">
        <v>1</v>
      </c>
      <c r="G25" s="33">
        <f ca="1">_XLL.ALEA.ENTRE.BORNES(25,7999)</f>
        <v>6210</v>
      </c>
      <c r="I25" s="45" t="s">
        <v>4</v>
      </c>
      <c r="J25" s="46"/>
      <c r="K25" s="22">
        <f>C25</f>
        <v>2022</v>
      </c>
      <c r="L25" s="22" t="s">
        <v>5</v>
      </c>
      <c r="M25" s="22">
        <f>E25</f>
        <v>4</v>
      </c>
      <c r="N25" s="22" t="s">
        <v>1</v>
      </c>
      <c r="O25" s="12"/>
      <c r="P25" s="14"/>
      <c r="Q25" s="45" t="s">
        <v>4</v>
      </c>
      <c r="R25" s="46"/>
      <c r="S25" s="22">
        <f>K25</f>
        <v>2022</v>
      </c>
      <c r="T25" s="22" t="s">
        <v>5</v>
      </c>
      <c r="U25" s="22">
        <f>M25</f>
        <v>4</v>
      </c>
      <c r="V25" s="22" t="s">
        <v>1</v>
      </c>
      <c r="W25" s="12"/>
      <c r="X25" s="14"/>
      <c r="Y25" s="14"/>
      <c r="Z25" s="9"/>
      <c r="AA25" s="40">
        <f>C25-E25</f>
        <v>2018</v>
      </c>
      <c r="AB25" s="41"/>
    </row>
    <row r="26" spans="1:28" ht="6.75" customHeight="1">
      <c r="A26" s="47"/>
      <c r="B26" s="48"/>
      <c r="C26" s="10"/>
      <c r="D26" s="13"/>
      <c r="E26" s="10"/>
      <c r="F26" s="11"/>
      <c r="G26" s="12"/>
      <c r="I26" s="47"/>
      <c r="J26" s="48"/>
      <c r="K26" s="10"/>
      <c r="L26" s="10"/>
      <c r="M26" s="10"/>
      <c r="N26" s="13"/>
      <c r="O26" s="12"/>
      <c r="P26" s="14"/>
      <c r="Q26" s="47"/>
      <c r="R26" s="48"/>
      <c r="S26" s="10"/>
      <c r="T26" s="10"/>
      <c r="U26" s="10"/>
      <c r="V26" s="13"/>
      <c r="W26" s="12"/>
      <c r="X26" s="14"/>
      <c r="Y26" s="14"/>
      <c r="Z26" s="9"/>
      <c r="AA26" s="15"/>
      <c r="AB26" s="23"/>
    </row>
    <row r="27" spans="1:28" ht="18">
      <c r="A27" s="49" t="str">
        <f>M2&amp;"/3"</f>
        <v>Série 159/3</v>
      </c>
      <c r="B27" s="50"/>
      <c r="C27" s="34">
        <f ca="1">_XLL.ALEA.ENTRE.BORNES(25,9999)</f>
        <v>7129</v>
      </c>
      <c r="D27" s="24" t="s">
        <v>5</v>
      </c>
      <c r="E27" s="31">
        <f ca="1">_XLL.ALEA.ENTRE.BORNES(3,99)</f>
        <v>16</v>
      </c>
      <c r="F27" s="25" t="s">
        <v>1</v>
      </c>
      <c r="G27" s="35">
        <f ca="1">_XLL.ALEA.ENTRE.BORNES(25,7999)</f>
        <v>3505</v>
      </c>
      <c r="I27" s="49" t="str">
        <f>A27</f>
        <v>Série 159/3</v>
      </c>
      <c r="J27" s="50"/>
      <c r="K27" s="24">
        <f>C27</f>
        <v>7129</v>
      </c>
      <c r="L27" s="24" t="s">
        <v>5</v>
      </c>
      <c r="M27" s="24">
        <f>E27</f>
        <v>16</v>
      </c>
      <c r="N27" s="24" t="s">
        <v>1</v>
      </c>
      <c r="O27" s="26"/>
      <c r="P27" s="14"/>
      <c r="Q27" s="49" t="str">
        <f>I27</f>
        <v>Série 159/3</v>
      </c>
      <c r="R27" s="50"/>
      <c r="S27" s="24">
        <f>K27</f>
        <v>7129</v>
      </c>
      <c r="T27" s="24" t="s">
        <v>5</v>
      </c>
      <c r="U27" s="24">
        <f>M27</f>
        <v>16</v>
      </c>
      <c r="V27" s="24" t="s">
        <v>1</v>
      </c>
      <c r="W27" s="26"/>
      <c r="X27" s="14"/>
      <c r="Y27" s="14"/>
      <c r="Z27" s="27"/>
      <c r="AA27" s="42">
        <f>C27*E27</f>
        <v>114064</v>
      </c>
      <c r="AB27" s="43"/>
    </row>
    <row r="28" ht="13.5" customHeight="1"/>
    <row r="29" spans="1:28" ht="18">
      <c r="A29" s="29"/>
      <c r="B29" s="3"/>
      <c r="C29" s="4">
        <f ca="1">_XLL.ALEA.ENTRE.BORNES(25,99999)</f>
        <v>79679</v>
      </c>
      <c r="D29" s="30" t="s">
        <v>0</v>
      </c>
      <c r="E29" s="4">
        <f ca="1">_XLL.ALEA.ENTRE.BORNES(25,99999)</f>
        <v>83654</v>
      </c>
      <c r="F29" s="5" t="s">
        <v>1</v>
      </c>
      <c r="G29" s="6"/>
      <c r="I29" s="2"/>
      <c r="J29" s="3"/>
      <c r="K29" s="4">
        <f>C29</f>
        <v>79679</v>
      </c>
      <c r="L29" s="3" t="s">
        <v>0</v>
      </c>
      <c r="M29" s="4">
        <f>E29</f>
        <v>83654</v>
      </c>
      <c r="N29" s="3" t="s">
        <v>1</v>
      </c>
      <c r="O29" s="6"/>
      <c r="P29" s="7"/>
      <c r="Q29" s="2"/>
      <c r="R29" s="3"/>
      <c r="S29" s="4">
        <f>K29</f>
        <v>79679</v>
      </c>
      <c r="T29" s="3" t="s">
        <v>0</v>
      </c>
      <c r="U29" s="4">
        <f>M29</f>
        <v>83654</v>
      </c>
      <c r="V29" s="3" t="s">
        <v>1</v>
      </c>
      <c r="W29" s="6"/>
      <c r="X29" s="7"/>
      <c r="Y29" s="7"/>
      <c r="Z29" s="8" t="s">
        <v>4</v>
      </c>
      <c r="AA29" s="36">
        <f>I29+K29+M29</f>
        <v>163333</v>
      </c>
      <c r="AB29" s="37"/>
    </row>
    <row r="30" spans="1:28" ht="6.75" customHeight="1">
      <c r="A30" s="9"/>
      <c r="B30" s="10"/>
      <c r="C30" s="10"/>
      <c r="D30" s="10"/>
      <c r="E30" s="10"/>
      <c r="F30" s="11"/>
      <c r="G30" s="12"/>
      <c r="I30" s="9"/>
      <c r="J30" s="10"/>
      <c r="K30" s="10"/>
      <c r="L30" s="10"/>
      <c r="M30" s="10"/>
      <c r="N30" s="13"/>
      <c r="O30" s="12"/>
      <c r="P30" s="14"/>
      <c r="Q30" s="9"/>
      <c r="R30" s="10"/>
      <c r="S30" s="10"/>
      <c r="T30" s="10"/>
      <c r="U30" s="10"/>
      <c r="V30" s="13"/>
      <c r="W30" s="12"/>
      <c r="X30" s="14"/>
      <c r="Y30" s="14"/>
      <c r="Z30" s="38" t="str">
        <f>A35</f>
        <v>Série 159/4</v>
      </c>
      <c r="AA30" s="15"/>
      <c r="AB30" s="16"/>
    </row>
    <row r="31" spans="1:28" ht="18">
      <c r="A31" s="17"/>
      <c r="B31" s="18"/>
      <c r="C31" s="19">
        <f>G31+E31</f>
        <v>93843</v>
      </c>
      <c r="D31" s="22" t="s">
        <v>2</v>
      </c>
      <c r="E31" s="19">
        <f ca="1">_XLL.ALEA.ENTRE.BORNES(25,29999)</f>
        <v>27724</v>
      </c>
      <c r="F31" s="20" t="s">
        <v>1</v>
      </c>
      <c r="G31" s="33">
        <f ca="1">_XLL.ALEA.ENTRE.BORNES(25,79999)</f>
        <v>66119</v>
      </c>
      <c r="I31" s="17"/>
      <c r="J31" s="18"/>
      <c r="K31" s="19">
        <f>C31</f>
        <v>93843</v>
      </c>
      <c r="L31" s="22" t="s">
        <v>2</v>
      </c>
      <c r="M31" s="19">
        <f>E31</f>
        <v>27724</v>
      </c>
      <c r="N31" s="22" t="s">
        <v>1</v>
      </c>
      <c r="O31" s="21"/>
      <c r="P31" s="7"/>
      <c r="Q31" s="17"/>
      <c r="R31" s="18"/>
      <c r="S31" s="19">
        <f>K31</f>
        <v>93843</v>
      </c>
      <c r="T31" s="22" t="s">
        <v>2</v>
      </c>
      <c r="U31" s="19">
        <f>M31</f>
        <v>27724</v>
      </c>
      <c r="V31" s="22" t="s">
        <v>1</v>
      </c>
      <c r="W31" s="21"/>
      <c r="X31" s="7"/>
      <c r="Y31" s="7"/>
      <c r="Z31" s="39"/>
      <c r="AA31" s="40">
        <f>C31-E31</f>
        <v>66119</v>
      </c>
      <c r="AB31" s="41"/>
    </row>
    <row r="32" spans="1:28" ht="6.75" customHeight="1">
      <c r="A32" s="9"/>
      <c r="B32" s="10"/>
      <c r="C32" s="19"/>
      <c r="D32" s="22" t="s">
        <v>2</v>
      </c>
      <c r="E32" s="19"/>
      <c r="F32" s="11"/>
      <c r="G32" s="12"/>
      <c r="I32" s="9"/>
      <c r="J32" s="10"/>
      <c r="K32" s="10"/>
      <c r="L32" s="22" t="s">
        <v>2</v>
      </c>
      <c r="M32" s="10"/>
      <c r="N32" s="13"/>
      <c r="O32" s="12"/>
      <c r="P32" s="14"/>
      <c r="Q32" s="9"/>
      <c r="R32" s="10"/>
      <c r="S32" s="10"/>
      <c r="T32" s="22" t="s">
        <v>2</v>
      </c>
      <c r="U32" s="10"/>
      <c r="V32" s="13"/>
      <c r="W32" s="12"/>
      <c r="X32" s="14"/>
      <c r="Y32" s="14"/>
      <c r="Z32" s="9"/>
      <c r="AA32" s="15"/>
      <c r="AB32" s="16"/>
    </row>
    <row r="33" spans="1:28" ht="18">
      <c r="A33" s="45" t="s">
        <v>4</v>
      </c>
      <c r="B33" s="46"/>
      <c r="C33" s="19">
        <f ca="1">_XLL.ALEA.ENTRE.BORNES(25,9999)</f>
        <v>7206</v>
      </c>
      <c r="D33" s="22" t="s">
        <v>5</v>
      </c>
      <c r="E33" s="19">
        <f ca="1">_XLL.ALEA.ENTRE.BORNES(3,99)</f>
        <v>30</v>
      </c>
      <c r="F33" s="20" t="s">
        <v>1</v>
      </c>
      <c r="G33" s="33">
        <f ca="1">_XLL.ALEA.ENTRE.BORNES(25,7999)</f>
        <v>7596</v>
      </c>
      <c r="I33" s="45" t="s">
        <v>4</v>
      </c>
      <c r="J33" s="46"/>
      <c r="K33" s="22">
        <f>C33</f>
        <v>7206</v>
      </c>
      <c r="L33" s="22" t="s">
        <v>5</v>
      </c>
      <c r="M33" s="22">
        <f>E33</f>
        <v>30</v>
      </c>
      <c r="N33" s="22" t="s">
        <v>1</v>
      </c>
      <c r="O33" s="12"/>
      <c r="P33" s="14"/>
      <c r="Q33" s="45" t="s">
        <v>4</v>
      </c>
      <c r="R33" s="46"/>
      <c r="S33" s="22">
        <f>K33</f>
        <v>7206</v>
      </c>
      <c r="T33" s="22" t="s">
        <v>5</v>
      </c>
      <c r="U33" s="22">
        <f>M33</f>
        <v>30</v>
      </c>
      <c r="V33" s="22" t="s">
        <v>1</v>
      </c>
      <c r="W33" s="12"/>
      <c r="X33" s="14"/>
      <c r="Y33" s="14"/>
      <c r="Z33" s="9"/>
      <c r="AA33" s="40">
        <f>C33*E33</f>
        <v>216180</v>
      </c>
      <c r="AB33" s="41"/>
    </row>
    <row r="34" spans="1:28" ht="6.75" customHeight="1">
      <c r="A34" s="47"/>
      <c r="B34" s="48"/>
      <c r="C34" s="10"/>
      <c r="D34" s="13"/>
      <c r="E34" s="10"/>
      <c r="F34" s="11"/>
      <c r="G34" s="12"/>
      <c r="I34" s="47"/>
      <c r="J34" s="48"/>
      <c r="K34" s="10"/>
      <c r="L34" s="10"/>
      <c r="M34" s="10"/>
      <c r="N34" s="13"/>
      <c r="O34" s="12"/>
      <c r="P34" s="14"/>
      <c r="Q34" s="47"/>
      <c r="R34" s="48"/>
      <c r="S34" s="10"/>
      <c r="T34" s="10"/>
      <c r="U34" s="10"/>
      <c r="V34" s="13"/>
      <c r="W34" s="12"/>
      <c r="X34" s="14"/>
      <c r="Y34" s="14"/>
      <c r="Z34" s="9"/>
      <c r="AA34" s="15"/>
      <c r="AB34" s="23"/>
    </row>
    <row r="35" spans="1:28" ht="18">
      <c r="A35" s="49" t="str">
        <f>M2&amp;"/4"</f>
        <v>Série 159/4</v>
      </c>
      <c r="B35" s="50"/>
      <c r="C35" s="34">
        <f ca="1">_XLL.ALEA.ENTRE.BORNES(25,9999)</f>
        <v>3523</v>
      </c>
      <c r="D35" s="24" t="s">
        <v>5</v>
      </c>
      <c r="E35" s="31">
        <f ca="1">_XLL.ALEA.ENTRE.BORNES(3,99)</f>
        <v>91</v>
      </c>
      <c r="F35" s="25" t="s">
        <v>1</v>
      </c>
      <c r="G35" s="35">
        <f ca="1">_XLL.ALEA.ENTRE.BORNES(25,7999)</f>
        <v>3545</v>
      </c>
      <c r="I35" s="49" t="str">
        <f>A35</f>
        <v>Série 159/4</v>
      </c>
      <c r="J35" s="50"/>
      <c r="K35" s="24">
        <f>C35</f>
        <v>3523</v>
      </c>
      <c r="L35" s="24" t="s">
        <v>5</v>
      </c>
      <c r="M35" s="24">
        <f>E35</f>
        <v>91</v>
      </c>
      <c r="N35" s="24" t="s">
        <v>1</v>
      </c>
      <c r="O35" s="26"/>
      <c r="P35" s="14"/>
      <c r="Q35" s="49" t="str">
        <f>I35</f>
        <v>Série 159/4</v>
      </c>
      <c r="R35" s="50"/>
      <c r="S35" s="24">
        <f>K35</f>
        <v>3523</v>
      </c>
      <c r="T35" s="24" t="s">
        <v>5</v>
      </c>
      <c r="U35" s="24">
        <f>M35</f>
        <v>91</v>
      </c>
      <c r="V35" s="24" t="s">
        <v>1</v>
      </c>
      <c r="W35" s="26"/>
      <c r="X35" s="14"/>
      <c r="Y35" s="14"/>
      <c r="Z35" s="27"/>
      <c r="AA35" s="42">
        <f>C35*E35</f>
        <v>320593</v>
      </c>
      <c r="AB35" s="43"/>
    </row>
    <row r="37" spans="1:28" ht="18">
      <c r="A37" s="2">
        <f ca="1">_XLL.ALEA.ENTRE.BORNES(125,49999)</f>
        <v>1732</v>
      </c>
      <c r="B37" s="30" t="s">
        <v>0</v>
      </c>
      <c r="C37" s="4">
        <f ca="1">_XLL.ALEA.ENTRE.BORNES(25,9999)</f>
        <v>2809</v>
      </c>
      <c r="D37" s="30" t="s">
        <v>0</v>
      </c>
      <c r="E37" s="4">
        <f ca="1">_XLL.ALEA.ENTRE.BORNES(125,49999)</f>
        <v>33766</v>
      </c>
      <c r="F37" s="5" t="s">
        <v>1</v>
      </c>
      <c r="G37" s="6"/>
      <c r="I37" s="2">
        <f>A37</f>
        <v>1732</v>
      </c>
      <c r="J37" s="3" t="s">
        <v>0</v>
      </c>
      <c r="K37" s="4">
        <f>C37</f>
        <v>2809</v>
      </c>
      <c r="L37" s="3" t="s">
        <v>0</v>
      </c>
      <c r="M37" s="4">
        <f>E37</f>
        <v>33766</v>
      </c>
      <c r="N37" s="3" t="s">
        <v>1</v>
      </c>
      <c r="O37" s="6"/>
      <c r="P37" s="7"/>
      <c r="Q37" s="2">
        <f>I37</f>
        <v>1732</v>
      </c>
      <c r="R37" s="3" t="s">
        <v>0</v>
      </c>
      <c r="S37" s="4">
        <f>K37</f>
        <v>2809</v>
      </c>
      <c r="T37" s="3" t="s">
        <v>0</v>
      </c>
      <c r="U37" s="4">
        <f>M37</f>
        <v>33766</v>
      </c>
      <c r="V37" s="3" t="s">
        <v>1</v>
      </c>
      <c r="W37" s="6"/>
      <c r="X37" s="7"/>
      <c r="Y37" s="7"/>
      <c r="Z37" s="8" t="s">
        <v>4</v>
      </c>
      <c r="AA37" s="36">
        <f>I37+K37+M37</f>
        <v>38307</v>
      </c>
      <c r="AB37" s="37"/>
    </row>
    <row r="38" spans="1:28" ht="6" customHeight="1">
      <c r="A38" s="9"/>
      <c r="B38" s="10"/>
      <c r="C38" s="10"/>
      <c r="D38" s="10"/>
      <c r="E38" s="10"/>
      <c r="F38" s="11"/>
      <c r="G38" s="12"/>
      <c r="I38" s="9"/>
      <c r="J38" s="10"/>
      <c r="K38" s="10"/>
      <c r="L38" s="10"/>
      <c r="M38" s="10"/>
      <c r="N38" s="13"/>
      <c r="O38" s="12"/>
      <c r="P38" s="14"/>
      <c r="Q38" s="9"/>
      <c r="R38" s="10"/>
      <c r="S38" s="10"/>
      <c r="T38" s="10"/>
      <c r="U38" s="10"/>
      <c r="V38" s="13"/>
      <c r="W38" s="12"/>
      <c r="X38" s="14"/>
      <c r="Y38" s="14"/>
      <c r="Z38" s="38" t="str">
        <f>A43</f>
        <v>Série 159/5</v>
      </c>
      <c r="AA38" s="15"/>
      <c r="AB38" s="16"/>
    </row>
    <row r="39" spans="1:28" ht="18">
      <c r="A39" s="17"/>
      <c r="B39" s="18"/>
      <c r="C39" s="19">
        <f>G39+E39</f>
        <v>69023</v>
      </c>
      <c r="D39" s="22" t="s">
        <v>2</v>
      </c>
      <c r="E39" s="19">
        <f ca="1">_XLL.ALEA.ENTRE.BORNES(25,29999)</f>
        <v>17050</v>
      </c>
      <c r="F39" s="20" t="s">
        <v>1</v>
      </c>
      <c r="G39" s="33">
        <f ca="1">_XLL.ALEA.ENTRE.BORNES(25,79999)</f>
        <v>51973</v>
      </c>
      <c r="I39" s="17"/>
      <c r="J39" s="18"/>
      <c r="K39" s="19">
        <f>C39</f>
        <v>69023</v>
      </c>
      <c r="L39" s="22" t="s">
        <v>2</v>
      </c>
      <c r="M39" s="19">
        <f>E39</f>
        <v>17050</v>
      </c>
      <c r="N39" s="22" t="s">
        <v>1</v>
      </c>
      <c r="O39" s="21"/>
      <c r="P39" s="7"/>
      <c r="Q39" s="17"/>
      <c r="R39" s="18"/>
      <c r="S39" s="19">
        <f>K39</f>
        <v>69023</v>
      </c>
      <c r="T39" s="22" t="s">
        <v>2</v>
      </c>
      <c r="U39" s="19">
        <f>M39</f>
        <v>17050</v>
      </c>
      <c r="V39" s="22" t="s">
        <v>1</v>
      </c>
      <c r="W39" s="21"/>
      <c r="X39" s="7"/>
      <c r="Z39" s="39"/>
      <c r="AA39" s="40">
        <f>C39-E39</f>
        <v>51973</v>
      </c>
      <c r="AB39" s="41"/>
    </row>
    <row r="40" spans="1:28" ht="6" customHeight="1">
      <c r="A40" s="9"/>
      <c r="B40" s="10"/>
      <c r="C40" s="19"/>
      <c r="D40" s="22" t="s">
        <v>2</v>
      </c>
      <c r="E40" s="19"/>
      <c r="F40" s="11"/>
      <c r="G40" s="12"/>
      <c r="I40" s="9"/>
      <c r="J40" s="10"/>
      <c r="K40" s="10"/>
      <c r="L40" s="22" t="s">
        <v>2</v>
      </c>
      <c r="M40" s="10"/>
      <c r="N40" s="13"/>
      <c r="O40" s="12"/>
      <c r="P40" s="14"/>
      <c r="Q40" s="9"/>
      <c r="R40" s="10"/>
      <c r="S40" s="10"/>
      <c r="T40" s="22" t="s">
        <v>2</v>
      </c>
      <c r="U40" s="10"/>
      <c r="V40" s="13"/>
      <c r="W40" s="12"/>
      <c r="X40" s="14"/>
      <c r="Y40" s="14"/>
      <c r="Z40" s="9"/>
      <c r="AA40" s="15"/>
      <c r="AB40" s="16"/>
    </row>
    <row r="41" spans="1:28" ht="18">
      <c r="A41" s="45" t="s">
        <v>4</v>
      </c>
      <c r="B41" s="46"/>
      <c r="C41" s="19">
        <f ca="1">_XLL.ALEA.ENTRE.BORNES(25,9999)</f>
        <v>8647</v>
      </c>
      <c r="D41" s="22" t="s">
        <v>5</v>
      </c>
      <c r="E41" s="19">
        <f ca="1">_XLL.ALEA.ENTRE.BORNES(3,99)</f>
        <v>87</v>
      </c>
      <c r="F41" s="20" t="s">
        <v>1</v>
      </c>
      <c r="G41" s="33">
        <f ca="1">_XLL.ALEA.ENTRE.BORNES(25,7999)</f>
        <v>6256</v>
      </c>
      <c r="I41" s="45" t="str">
        <f>A41</f>
        <v>CE2</v>
      </c>
      <c r="J41" s="46"/>
      <c r="K41" s="22">
        <f>C41</f>
        <v>8647</v>
      </c>
      <c r="L41" s="22" t="s">
        <v>5</v>
      </c>
      <c r="M41" s="22">
        <f>E41</f>
        <v>87</v>
      </c>
      <c r="N41" s="22" t="s">
        <v>1</v>
      </c>
      <c r="O41" s="12"/>
      <c r="P41" s="14"/>
      <c r="Q41" s="45" t="str">
        <f>I41</f>
        <v>CE2</v>
      </c>
      <c r="R41" s="46"/>
      <c r="S41" s="22">
        <f>K41</f>
        <v>8647</v>
      </c>
      <c r="T41" s="22" t="s">
        <v>5</v>
      </c>
      <c r="U41" s="22">
        <f>M41</f>
        <v>87</v>
      </c>
      <c r="V41" s="22" t="s">
        <v>1</v>
      </c>
      <c r="W41" s="12"/>
      <c r="X41" s="14"/>
      <c r="Y41" s="14"/>
      <c r="Z41" s="9"/>
      <c r="AA41" s="40">
        <f>C41*E41</f>
        <v>752289</v>
      </c>
      <c r="AB41" s="41"/>
    </row>
    <row r="42" spans="1:28" ht="6.75" customHeight="1">
      <c r="A42" s="47"/>
      <c r="B42" s="48"/>
      <c r="C42" s="10"/>
      <c r="D42" s="13"/>
      <c r="E42" s="10"/>
      <c r="F42" s="11"/>
      <c r="G42" s="12"/>
      <c r="I42" s="47"/>
      <c r="J42" s="48"/>
      <c r="K42" s="10"/>
      <c r="L42" s="10"/>
      <c r="M42" s="10"/>
      <c r="N42" s="13"/>
      <c r="O42" s="12"/>
      <c r="P42" s="14"/>
      <c r="Q42" s="47"/>
      <c r="R42" s="48"/>
      <c r="S42" s="10"/>
      <c r="T42" s="10"/>
      <c r="U42" s="10"/>
      <c r="V42" s="13"/>
      <c r="W42" s="12"/>
      <c r="X42" s="14"/>
      <c r="Y42" s="14"/>
      <c r="Z42" s="9"/>
      <c r="AA42" s="15"/>
      <c r="AB42" s="23"/>
    </row>
    <row r="43" spans="1:28" ht="18">
      <c r="A43" s="49" t="str">
        <f>M2&amp;"/5"</f>
        <v>Série 159/5</v>
      </c>
      <c r="B43" s="50"/>
      <c r="C43" s="34">
        <f ca="1">_XLL.ALEA.ENTRE.BORNES(25,9999)</f>
        <v>4143</v>
      </c>
      <c r="D43" s="24" t="s">
        <v>5</v>
      </c>
      <c r="E43" s="31">
        <f ca="1">_XLL.ALEA.ENTRE.BORNES(3,99)</f>
        <v>36</v>
      </c>
      <c r="F43" s="25" t="s">
        <v>1</v>
      </c>
      <c r="G43" s="35">
        <f ca="1">_XLL.ALEA.ENTRE.BORNES(25,7999)</f>
        <v>5706</v>
      </c>
      <c r="I43" s="49" t="str">
        <f>A43</f>
        <v>Série 159/5</v>
      </c>
      <c r="J43" s="50"/>
      <c r="K43" s="24">
        <f>C43</f>
        <v>4143</v>
      </c>
      <c r="L43" s="24" t="s">
        <v>5</v>
      </c>
      <c r="M43" s="24">
        <f>E43</f>
        <v>36</v>
      </c>
      <c r="N43" s="24" t="s">
        <v>1</v>
      </c>
      <c r="O43" s="26"/>
      <c r="P43" s="14"/>
      <c r="Q43" s="49" t="str">
        <f>I43</f>
        <v>Série 159/5</v>
      </c>
      <c r="R43" s="50"/>
      <c r="S43" s="24">
        <f>K43</f>
        <v>4143</v>
      </c>
      <c r="T43" s="24" t="s">
        <v>5</v>
      </c>
      <c r="U43" s="24">
        <f>M43</f>
        <v>36</v>
      </c>
      <c r="V43" s="24" t="s">
        <v>1</v>
      </c>
      <c r="W43" s="26"/>
      <c r="X43" s="14"/>
      <c r="Y43" s="7"/>
      <c r="Z43" s="27"/>
      <c r="AA43" s="42">
        <f>C43*E43</f>
        <v>149148</v>
      </c>
      <c r="AB43" s="43"/>
    </row>
  </sheetData>
  <sheetProtection/>
  <mergeCells count="59">
    <mergeCell ref="A41:B42"/>
    <mergeCell ref="I41:J42"/>
    <mergeCell ref="Q41:R42"/>
    <mergeCell ref="AA41:AB41"/>
    <mergeCell ref="A43:B43"/>
    <mergeCell ref="I43:J43"/>
    <mergeCell ref="Q43:R43"/>
    <mergeCell ref="AA43:AB43"/>
    <mergeCell ref="A35:B35"/>
    <mergeCell ref="I35:J35"/>
    <mergeCell ref="Q35:R35"/>
    <mergeCell ref="AA35:AB35"/>
    <mergeCell ref="AA37:AB37"/>
    <mergeCell ref="Z38:Z39"/>
    <mergeCell ref="AA39:AB39"/>
    <mergeCell ref="AA29:AB29"/>
    <mergeCell ref="Z30:Z31"/>
    <mergeCell ref="AA31:AB31"/>
    <mergeCell ref="A33:B34"/>
    <mergeCell ref="I33:J34"/>
    <mergeCell ref="Q33:R34"/>
    <mergeCell ref="AA33:AB33"/>
    <mergeCell ref="A25:B26"/>
    <mergeCell ref="I25:J26"/>
    <mergeCell ref="Q25:R26"/>
    <mergeCell ref="AA25:AB25"/>
    <mergeCell ref="A27:B27"/>
    <mergeCell ref="I27:J27"/>
    <mergeCell ref="Q27:R27"/>
    <mergeCell ref="AA27:AB27"/>
    <mergeCell ref="A19:B19"/>
    <mergeCell ref="I19:J19"/>
    <mergeCell ref="Q19:R19"/>
    <mergeCell ref="AA19:AB19"/>
    <mergeCell ref="AA21:AB21"/>
    <mergeCell ref="Z22:Z23"/>
    <mergeCell ref="AA23:AB23"/>
    <mergeCell ref="AA13:AB13"/>
    <mergeCell ref="Z14:Z15"/>
    <mergeCell ref="AA15:AB15"/>
    <mergeCell ref="A17:B18"/>
    <mergeCell ref="I17:J18"/>
    <mergeCell ref="Q17:R18"/>
    <mergeCell ref="AA17:AB17"/>
    <mergeCell ref="A9:B10"/>
    <mergeCell ref="I9:J10"/>
    <mergeCell ref="Q9:R10"/>
    <mergeCell ref="AA9:AB9"/>
    <mergeCell ref="A11:B11"/>
    <mergeCell ref="I11:J11"/>
    <mergeCell ref="Q11:R11"/>
    <mergeCell ref="AA11:AB11"/>
    <mergeCell ref="C2:K2"/>
    <mergeCell ref="M2:O2"/>
    <mergeCell ref="Z2:AB2"/>
    <mergeCell ref="Z3:AB3"/>
    <mergeCell ref="AA5:AB5"/>
    <mergeCell ref="Z6:Z7"/>
    <mergeCell ref="AA7:A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aliaslili</cp:lastModifiedBy>
  <cp:lastPrinted>2013-04-16T05:46:29Z</cp:lastPrinted>
  <dcterms:created xsi:type="dcterms:W3CDTF">2010-02-09T17:09:48Z</dcterms:created>
  <dcterms:modified xsi:type="dcterms:W3CDTF">2013-05-05T12:23:12Z</dcterms:modified>
  <cp:category/>
  <cp:version/>
  <cp:contentType/>
  <cp:contentStatus/>
</cp:coreProperties>
</file>