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Grand test" sheetId="1" r:id="rId1"/>
    <sheet name="Période 1" sheetId="2" r:id="rId2"/>
    <sheet name="Période 2" sheetId="3" r:id="rId3"/>
    <sheet name="Période 3" sheetId="4" r:id="rId4"/>
    <sheet name="Période 4" sheetId="5" r:id="rId5"/>
    <sheet name="Période 5" sheetId="6" r:id="rId6"/>
  </sheets>
  <definedNames/>
  <calcPr fullCalcOnLoad="1"/>
</workbook>
</file>

<file path=xl/sharedStrings.xml><?xml version="1.0" encoding="utf-8"?>
<sst xmlns="http://schemas.openxmlformats.org/spreadsheetml/2006/main" count="36" uniqueCount="11">
  <si>
    <t>Réponses</t>
  </si>
  <si>
    <t>col 1</t>
  </si>
  <si>
    <t>col 2</t>
  </si>
  <si>
    <t>Valeurs col 1</t>
  </si>
  <si>
    <t>Valeurs col 2</t>
  </si>
  <si>
    <t>Période 1 – CM2</t>
  </si>
  <si>
    <t>Période 2 – CM2</t>
  </si>
  <si>
    <t xml:space="preserve"> </t>
  </si>
  <si>
    <t>Période 3 – CM2</t>
  </si>
  <si>
    <t>Période 4 – CM2</t>
  </si>
  <si>
    <t>Période 5 – CM2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</si>
</sst>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) &quot;"/>
    <numFmt numFmtId="165" formatCode="_-* #,##0.00\ _€_-;\-* #,##0.00\ _€_-;_-* \-??\ _€_-;_-@_-"/>
    <numFmt numFmtId="166" formatCode="#,##0_ ;\-#,##0\ "/>
    <numFmt numFmtId="167" formatCode="#,##0.#"/>
    <numFmt numFmtId="168" formatCode="#,##0.###"/>
    <numFmt numFmtId="169" formatCode="#,##0.0#"/>
    <numFmt numFmtId="170" formatCode="#,##0.##"/>
    <numFmt numFmtId="171" formatCode="#,##0.0##"/>
    <numFmt numFmtId="172" formatCode="#,###"/>
    <numFmt numFmtId="173" formatCode="#,###.#"/>
    <numFmt numFmtId="174" formatCode="#,##0.####"/>
    <numFmt numFmtId="175" formatCode="#,###.##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8"/>
      <color indexed="8"/>
      <name val="Bauhaus 93"/>
      <family val="5"/>
    </font>
    <font>
      <sz val="10"/>
      <color indexed="8"/>
      <name val="Arial Rounded MT Bold"/>
      <family val="2"/>
    </font>
    <font>
      <sz val="9"/>
      <color indexed="8"/>
      <name val="Calibri"/>
      <family val="2"/>
    </font>
    <font>
      <sz val="11"/>
      <color indexed="8"/>
      <name val="Arial Rounded MT Bold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Arial Rounded MT Bold"/>
      <family val="2"/>
    </font>
    <font>
      <sz val="11"/>
      <name val="Calibri"/>
      <family val="2"/>
    </font>
    <font>
      <sz val="4.7"/>
      <color indexed="8"/>
      <name val="Tahoma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166" fontId="0" fillId="0" borderId="11" xfId="45" applyNumberFormat="1" applyFont="1" applyFill="1" applyBorder="1" applyAlignment="1" applyProtection="1">
      <alignment horizontal="center"/>
      <protection/>
    </xf>
    <xf numFmtId="166" fontId="0" fillId="0" borderId="0" xfId="45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7" fontId="0" fillId="0" borderId="11" xfId="45" applyNumberFormat="1" applyFont="1" applyFill="1" applyBorder="1" applyAlignment="1" applyProtection="1">
      <alignment horizontal="center"/>
      <protection/>
    </xf>
    <xf numFmtId="168" fontId="0" fillId="0" borderId="11" xfId="45" applyNumberFormat="1" applyFont="1" applyFill="1" applyBorder="1" applyAlignment="1" applyProtection="1">
      <alignment horizontal="center"/>
      <protection/>
    </xf>
    <xf numFmtId="169" fontId="0" fillId="0" borderId="11" xfId="45" applyNumberFormat="1" applyFont="1" applyFill="1" applyBorder="1" applyAlignment="1" applyProtection="1">
      <alignment horizontal="center"/>
      <protection/>
    </xf>
    <xf numFmtId="3" fontId="0" fillId="0" borderId="11" xfId="45" applyNumberFormat="1" applyFont="1" applyFill="1" applyBorder="1" applyAlignment="1" applyProtection="1">
      <alignment horizontal="center"/>
      <protection/>
    </xf>
    <xf numFmtId="170" fontId="0" fillId="0" borderId="11" xfId="45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71" fontId="0" fillId="0" borderId="11" xfId="45" applyNumberFormat="1" applyFont="1" applyFill="1" applyBorder="1" applyAlignment="1" applyProtection="1">
      <alignment horizontal="center"/>
      <protection/>
    </xf>
    <xf numFmtId="172" fontId="0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173" fontId="0" fillId="0" borderId="11" xfId="45" applyNumberFormat="1" applyFont="1" applyFill="1" applyBorder="1" applyAlignment="1" applyProtection="1">
      <alignment horizontal="center"/>
      <protection/>
    </xf>
    <xf numFmtId="174" fontId="0" fillId="0" borderId="11" xfId="45" applyNumberFormat="1" applyFont="1" applyFill="1" applyBorder="1" applyAlignment="1" applyProtection="1">
      <alignment horizontal="center"/>
      <protection/>
    </xf>
    <xf numFmtId="175" fontId="0" fillId="0" borderId="11" xfId="45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30</xdr:row>
      <xdr:rowOff>133350</xdr:rowOff>
    </xdr:from>
    <xdr:to>
      <xdr:col>3</xdr:col>
      <xdr:colOff>247650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229600"/>
          <a:ext cx="1847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30</xdr:row>
      <xdr:rowOff>38100</xdr:rowOff>
    </xdr:from>
    <xdr:to>
      <xdr:col>4</xdr:col>
      <xdr:colOff>1219200</xdr:colOff>
      <xdr:row>36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81343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686175" y="8734425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95250</xdr:colOff>
      <xdr:row>1</xdr:row>
      <xdr:rowOff>314325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381000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1123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371475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1114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486775"/>
          <a:ext cx="1895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31</xdr:row>
      <xdr:rowOff>76200</xdr:rowOff>
    </xdr:from>
    <xdr:to>
      <xdr:col>4</xdr:col>
      <xdr:colOff>1209675</xdr:colOff>
      <xdr:row>38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45820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733800" y="8734425"/>
          <a:ext cx="857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52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95250</xdr:colOff>
      <xdr:row>2</xdr:row>
      <xdr:rowOff>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52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9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848100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31</xdr:row>
      <xdr:rowOff>38100</xdr:rowOff>
    </xdr:from>
    <xdr:to>
      <xdr:col>3</xdr:col>
      <xdr:colOff>219075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24850"/>
          <a:ext cx="1876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30</xdr:row>
      <xdr:rowOff>76200</xdr:rowOff>
    </xdr:from>
    <xdr:to>
      <xdr:col>4</xdr:col>
      <xdr:colOff>1209675</xdr:colOff>
      <xdr:row>37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258175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3819525" y="8639175"/>
          <a:ext cx="885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161925</xdr:colOff>
      <xdr:row>2</xdr:row>
      <xdr:rowOff>28575</xdr:rowOff>
    </xdr:from>
    <xdr:to>
      <xdr:col>1</xdr:col>
      <xdr:colOff>47625</xdr:colOff>
      <xdr:row>4</xdr:row>
      <xdr:rowOff>104775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42925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">
      <selection activeCell="U6" sqref="U6"/>
    </sheetView>
  </sheetViews>
  <sheetFormatPr defaultColWidth="11.421875" defaultRowHeight="15"/>
  <cols>
    <col min="1" max="1" width="4.57421875" style="1" customWidth="1"/>
    <col min="2" max="2" width="25.7109375" style="0" customWidth="1"/>
    <col min="3" max="3" width="2.7109375" style="0" customWidth="1"/>
    <col min="4" max="4" width="5.00390625" style="2" customWidth="1"/>
    <col min="5" max="5" width="28.421875" style="0" customWidth="1"/>
    <col min="6" max="6" width="3.7109375" style="0" customWidth="1"/>
    <col min="7" max="7" width="1.28515625" style="0" customWidth="1"/>
    <col min="8" max="8" width="7.71093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9" width="0" style="0" hidden="1" customWidth="1"/>
  </cols>
  <sheetData>
    <row r="1" spans="1:14" ht="9.75" customHeight="1">
      <c r="A1" s="4"/>
      <c r="B1" s="5"/>
      <c r="C1" s="5"/>
      <c r="D1" s="6"/>
      <c r="E1" s="5"/>
      <c r="F1" s="5"/>
      <c r="G1" s="5"/>
      <c r="L1" s="3">
        <f>ROUND(+N1*1000,0)</f>
        <v>543</v>
      </c>
      <c r="N1" s="7">
        <f ca="1">RAND()</f>
        <v>0.5429565046568396</v>
      </c>
    </row>
    <row r="2" spans="1:11" ht="27.75" customHeight="1">
      <c r="A2" s="56" t="str">
        <f>"Super défi CM2 : 50 calculs en 5 minutes"</f>
        <v>Super défi CM2 : 50 calculs en 5 minutes</v>
      </c>
      <c r="B2" s="56"/>
      <c r="C2" s="56"/>
      <c r="D2" s="56"/>
      <c r="E2" s="56"/>
      <c r="F2" s="56"/>
      <c r="G2" s="8"/>
      <c r="H2" s="51" t="str">
        <f>"série "&amp;L1</f>
        <v>série 543</v>
      </c>
      <c r="I2" s="51"/>
      <c r="J2" s="51"/>
      <c r="K2" s="51"/>
    </row>
    <row r="3" spans="1:9" ht="7.5" customHeight="1">
      <c r="A3" s="52"/>
      <c r="B3" s="52"/>
      <c r="C3" s="52"/>
      <c r="D3" s="52"/>
      <c r="E3" s="52"/>
      <c r="F3" s="52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9" t="s">
        <v>1</v>
      </c>
      <c r="I5" s="19"/>
      <c r="J5" s="19"/>
      <c r="K5" s="19" t="s">
        <v>2</v>
      </c>
      <c r="L5"/>
      <c r="M5"/>
      <c r="N5" s="54" t="s">
        <v>3</v>
      </c>
      <c r="O5" s="54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8 x ____ = 48</v>
      </c>
      <c r="C6" s="23"/>
      <c r="D6" s="24">
        <v>26</v>
      </c>
      <c r="E6" s="22" t="str">
        <f>Q6&amp;" + "&amp;R6&amp;" = ____"</f>
        <v>9471 + 2000 = ____</v>
      </c>
      <c r="F6" s="22"/>
      <c r="G6" s="25"/>
      <c r="H6" s="26">
        <f>+O6</f>
        <v>6</v>
      </c>
      <c r="I6" s="27"/>
      <c r="J6" s="27"/>
      <c r="K6" s="26">
        <f>Q6+R6</f>
        <v>11471</v>
      </c>
      <c r="L6"/>
      <c r="M6"/>
      <c r="N6" s="3">
        <f ca="1">_XLL.ALEA.ENTRE.BORNES(2,9)</f>
        <v>8</v>
      </c>
      <c r="O6" s="3">
        <f ca="1">_XLL.ALEA.ENTRE.BORNES(6,9)</f>
        <v>6</v>
      </c>
      <c r="Q6" s="3">
        <f ca="1">_XLL.ALEA.ENTRE.BORNES(1,9999)</f>
        <v>9471</v>
      </c>
      <c r="R6" s="28">
        <f ca="1">_XLL.ALEA.ENTRE.BORNES(1,9)*1000</f>
        <v>2000</v>
      </c>
    </row>
    <row r="7" spans="1:18" ht="22.5" customHeight="1">
      <c r="A7" s="21">
        <v>2</v>
      </c>
      <c r="B7" s="22" t="str">
        <f>N7&amp;" + "&amp;O7&amp;" = _____"</f>
        <v>52 + 9,9 = _____</v>
      </c>
      <c r="C7" s="23"/>
      <c r="D7" s="24">
        <v>27</v>
      </c>
      <c r="E7" s="22" t="str">
        <f>Q7&amp;" x 19 = ____"</f>
        <v>1 x 19 = ____</v>
      </c>
      <c r="F7" s="22"/>
      <c r="G7" s="25"/>
      <c r="H7" s="29">
        <f>N7+O7</f>
        <v>61.9</v>
      </c>
      <c r="I7" s="27"/>
      <c r="J7" s="27"/>
      <c r="K7" s="26">
        <f>+Q7*19</f>
        <v>19</v>
      </c>
      <c r="L7"/>
      <c r="M7"/>
      <c r="N7" s="3">
        <f ca="1">_XLL.ALEA.ENTRE.BORNES(1,99)</f>
        <v>52</v>
      </c>
      <c r="O7" s="3">
        <f ca="1">_XLL.ALEA.ENTRE.BORNES(1,99)/10</f>
        <v>9.9</v>
      </c>
      <c r="P7" s="7">
        <f ca="1">_XLL.ALEA.ENTRE.BORNES(1,6)</f>
        <v>5</v>
      </c>
      <c r="Q7" s="3">
        <f ca="1">_XLL.ALEA.ENTRE.BORNES(1,9)</f>
        <v>1</v>
      </c>
      <c r="R7" s="3"/>
    </row>
    <row r="8" spans="1:18" ht="22.5" customHeight="1">
      <c r="A8" s="21">
        <v>3</v>
      </c>
      <c r="B8" s="22" t="str">
        <f>N8/10&amp;" pour aller à "&amp;INT(N8/10)+1&amp;" : _____ "</f>
        <v>8,2 pour aller à 9 : _____ </v>
      </c>
      <c r="C8" s="23"/>
      <c r="D8" s="24">
        <v>28</v>
      </c>
      <c r="E8" s="22" t="str">
        <f>Q8&amp;" : 1000 = ____"</f>
        <v>12 : 1000 = ____</v>
      </c>
      <c r="F8" s="22"/>
      <c r="G8" s="25"/>
      <c r="H8" s="29">
        <f>+INT(N8/10)+1-N8/10</f>
        <v>0.8000000000000007</v>
      </c>
      <c r="I8" s="27"/>
      <c r="J8" s="27"/>
      <c r="K8" s="30">
        <f>Q8/1000</f>
        <v>0.012</v>
      </c>
      <c r="L8"/>
      <c r="M8"/>
      <c r="N8" s="3">
        <f ca="1">_XLL.ALEA.ENTRE.BORNES(1,99)</f>
        <v>82</v>
      </c>
      <c r="Q8" s="3">
        <f ca="1">_XLL.ALEA.ENTRE.BORNES(1,99)</f>
        <v>12</v>
      </c>
      <c r="R8" s="3">
        <f ca="1">_XLL.ALEA.ENTRE.BORNES(2,6)</f>
        <v>4</v>
      </c>
    </row>
    <row r="9" spans="1:18" ht="22.5" customHeight="1">
      <c r="A9" s="21">
        <v>4</v>
      </c>
      <c r="B9" s="22" t="str">
        <f>N9&amp;" : 10 = ____"</f>
        <v>37 : 10 = ____</v>
      </c>
      <c r="C9" s="23"/>
      <c r="D9" s="24">
        <v>29</v>
      </c>
      <c r="E9" s="22" t="str">
        <f>Q9/1000&amp;" pour aller à "&amp;INT(Q9/1000)+1&amp;" : _____ "</f>
        <v>4,758 pour aller à 5 : _____ </v>
      </c>
      <c r="F9" s="22"/>
      <c r="G9" s="25"/>
      <c r="H9" s="29">
        <f>N9/10</f>
        <v>3.7</v>
      </c>
      <c r="I9" s="27"/>
      <c r="J9" s="27"/>
      <c r="K9" s="30">
        <f>+INT(Q9/1000)+1-Q9/1000</f>
        <v>0.242</v>
      </c>
      <c r="L9"/>
      <c r="M9"/>
      <c r="N9" s="3">
        <f ca="1">_XLL.ALEA.ENTRE.BORNES(1,99)</f>
        <v>37</v>
      </c>
      <c r="Q9" s="3">
        <f ca="1">_XLL.ALEA.ENTRE.BORNES(100,10000)</f>
        <v>4758</v>
      </c>
      <c r="R9" s="3"/>
    </row>
    <row r="10" spans="1:18" ht="22.5" customHeight="1">
      <c r="A10" s="21">
        <v>5</v>
      </c>
      <c r="B10" s="22" t="str">
        <f>N10&amp;" x 11 = ____"</f>
        <v>1 x 11 = ____</v>
      </c>
      <c r="C10" s="23"/>
      <c r="D10" s="24">
        <v>30</v>
      </c>
      <c r="E10" s="22" t="str">
        <f>"Le quart de "&amp;Q10*4&amp;" est : ____"</f>
        <v>Le quart de 112 est : ____</v>
      </c>
      <c r="F10" s="22"/>
      <c r="G10" s="25"/>
      <c r="H10" s="26">
        <f>N10*11</f>
        <v>11</v>
      </c>
      <c r="I10" s="27"/>
      <c r="J10" s="27"/>
      <c r="K10" s="26">
        <f>+Q10</f>
        <v>28</v>
      </c>
      <c r="L10"/>
      <c r="M10"/>
      <c r="N10" s="3">
        <f ca="1">_XLL.ALEA.ENTRE.BORNES(1,9)</f>
        <v>1</v>
      </c>
      <c r="Q10" s="3">
        <f ca="1">_XLL.ALEA.ENTRE.BORNES(1,33)</f>
        <v>28</v>
      </c>
      <c r="R10" s="3"/>
    </row>
    <row r="11" spans="1:18" ht="22.5" customHeight="1">
      <c r="A11" s="21">
        <v>6</v>
      </c>
      <c r="B11" s="22" t="str">
        <f>"Le double de "&amp;N11&amp;" est : ____"</f>
        <v>Le double de 5 est : ____</v>
      </c>
      <c r="C11" s="23"/>
      <c r="D11" s="24">
        <v>31</v>
      </c>
      <c r="E11" s="22" t="str">
        <f>Q11*R11&amp;" : "&amp;Q11&amp;" = _____ "</f>
        <v>63 : 7 = _____ </v>
      </c>
      <c r="F11" s="22"/>
      <c r="G11" s="25"/>
      <c r="H11" s="29">
        <f>+N11*2</f>
        <v>10</v>
      </c>
      <c r="I11" s="26"/>
      <c r="J11" s="26"/>
      <c r="K11" s="26">
        <f>+R11</f>
        <v>9</v>
      </c>
      <c r="L11"/>
      <c r="M11"/>
      <c r="N11" s="3">
        <f>CHOOSE(O11,0.25,0.5,1,2.5,5)</f>
        <v>5</v>
      </c>
      <c r="O11" s="3">
        <f ca="1">_XLL.ALEA.ENTRE.BORNES(1,5)</f>
        <v>5</v>
      </c>
      <c r="Q11" s="3">
        <f ca="1">_XLL.ALEA.ENTRE.BORNES(2,9)</f>
        <v>7</v>
      </c>
      <c r="R11" s="3">
        <f ca="1">_XLL.ALEA.ENTRE.BORNES(6,9)</f>
        <v>9</v>
      </c>
    </row>
    <row r="12" spans="1:19" ht="22.5" customHeight="1">
      <c r="A12" s="21">
        <v>7</v>
      </c>
      <c r="B12" s="22" t="str">
        <f>N12&amp;" : "&amp;O12&amp;" ?  q =_____, r =___"</f>
        <v>11 : 2 ?  q =_____, r =___</v>
      </c>
      <c r="C12" s="23"/>
      <c r="D12" s="24">
        <v>32</v>
      </c>
      <c r="E12" s="22" t="str">
        <f>Q12&amp;" de "&amp;R12&amp;" est : ____"</f>
        <v>Le tiers de 7,5 est : ____</v>
      </c>
      <c r="F12" s="22"/>
      <c r="G12" s="25"/>
      <c r="H12" s="26" t="str">
        <f>"q: "&amp;INT(N12/O12)&amp;" r: "&amp;(N12-O12*INT(N12/O12))</f>
        <v>q: 5 r: 1</v>
      </c>
      <c r="I12" s="27"/>
      <c r="J12" s="27"/>
      <c r="K12" s="31">
        <f>IF(S12&lt;=3,R12/(S12+1),R12/(S12-2))</f>
        <v>2.5</v>
      </c>
      <c r="L12"/>
      <c r="M12"/>
      <c r="N12" s="3">
        <f ca="1">+O12*_XLL.ALEA.ENTRE.BORNES(2,9)+_XLL.ALEA.ENTRE.BORNES(1,O12-1)</f>
        <v>11</v>
      </c>
      <c r="O12" s="3">
        <f ca="1">_XLL.ALEA.ENTRE.BORNES(2,9)</f>
        <v>2</v>
      </c>
      <c r="Q12" s="3" t="str">
        <f>CHOOSE(S12,"La moitié","Le tiers","Le quart","La moitié","Le tiers","Le quart")</f>
        <v>Le tiers</v>
      </c>
      <c r="R12" s="3">
        <f>CHOOSE(S12,0.5,0.75,1,5,7.5,10)</f>
        <v>7.5</v>
      </c>
      <c r="S12" s="7">
        <f ca="1">_XLL.ALEA.ENTRE.BORNES(1,6)</f>
        <v>5</v>
      </c>
    </row>
    <row r="13" spans="1:18" ht="22.5" customHeight="1">
      <c r="A13" s="21">
        <v>8</v>
      </c>
      <c r="B13" s="22" t="str">
        <f>"Le tiers de "&amp;N13*3&amp;" est : ____"</f>
        <v>Le tiers de 51 est : ____</v>
      </c>
      <c r="C13" s="23"/>
      <c r="D13" s="24">
        <v>33</v>
      </c>
      <c r="E13" s="22" t="str">
        <f>Q13&amp;" + "&amp;R13&amp;" = _____"</f>
        <v>7 + 39 = _____</v>
      </c>
      <c r="F13" s="22"/>
      <c r="G13" s="25"/>
      <c r="H13" s="26">
        <f>+N13</f>
        <v>17</v>
      </c>
      <c r="I13" s="27"/>
      <c r="J13" s="27"/>
      <c r="K13" s="32">
        <f>Q13+R13</f>
        <v>46</v>
      </c>
      <c r="L13"/>
      <c r="M13"/>
      <c r="N13" s="3">
        <f ca="1">_XLL.ALEA.ENTRE.BORNES(1,33)</f>
        <v>17</v>
      </c>
      <c r="Q13" s="3">
        <f ca="1">_XLL.ALEA.ENTRE.BORNES(1,99)</f>
        <v>7</v>
      </c>
      <c r="R13" s="3">
        <f ca="1">_XLL.ALEA.ENTRE.BORNES(1,99)</f>
        <v>39</v>
      </c>
    </row>
    <row r="14" spans="1:18" ht="22.5" customHeight="1">
      <c r="A14" s="21">
        <v>9</v>
      </c>
      <c r="B14" s="22" t="str">
        <f>N14*100+O14&amp;" + ____ = "&amp;INT(N14+1)*100</f>
        <v>660 + ____ = 700</v>
      </c>
      <c r="C14" s="23"/>
      <c r="D14" s="24">
        <v>34</v>
      </c>
      <c r="E14" s="22" t="str">
        <f>Q14&amp;" : 100 = ____"</f>
        <v>1 : 100 = ____</v>
      </c>
      <c r="F14" s="22"/>
      <c r="G14" s="25"/>
      <c r="H14" s="32">
        <f>100-O14</f>
        <v>40</v>
      </c>
      <c r="I14" s="27"/>
      <c r="J14" s="27"/>
      <c r="K14" s="31">
        <f>Q14/100</f>
        <v>0.01</v>
      </c>
      <c r="L14"/>
      <c r="M14"/>
      <c r="N14" s="3">
        <f ca="1">_XLL.ALEA.ENTRE.BORNES(1,10)</f>
        <v>6</v>
      </c>
      <c r="O14" s="3">
        <f ca="1">_XLL.ALEA.ENTRE.BORNES(0,99)</f>
        <v>60</v>
      </c>
      <c r="Q14" s="3">
        <f ca="1">_XLL.ALEA.ENTRE.BORNES(1,99)</f>
        <v>1</v>
      </c>
      <c r="R14" s="3"/>
    </row>
    <row r="15" spans="1:18" ht="22.5" customHeight="1">
      <c r="A15" s="21">
        <v>10</v>
      </c>
      <c r="B15" s="22" t="str">
        <f>N15&amp;" + "&amp;O15&amp;" = ____"</f>
        <v>60 + 20 = ____</v>
      </c>
      <c r="C15" s="23"/>
      <c r="D15" s="24">
        <v>35</v>
      </c>
      <c r="E15" s="22" t="str">
        <f>Q15&amp;" x 21  = ____"</f>
        <v>1 x 21  = ____</v>
      </c>
      <c r="F15" s="22"/>
      <c r="G15" s="25"/>
      <c r="H15" s="32">
        <f>N15+O15</f>
        <v>80</v>
      </c>
      <c r="I15" s="27"/>
      <c r="J15" s="27"/>
      <c r="K15" s="26">
        <f>Q15*21</f>
        <v>21</v>
      </c>
      <c r="L15"/>
      <c r="M15"/>
      <c r="N15" s="3">
        <f ca="1">_XLL.ALEA.ENTRE.BORNES(1,99)</f>
        <v>60</v>
      </c>
      <c r="O15" s="3">
        <f ca="1">_XLL.ALEA.ENTRE.BORNES(1,9)*10</f>
        <v>20</v>
      </c>
      <c r="Q15" s="3">
        <f ca="1">_XLL.ALEA.ENTRE.BORNES(1,9)</f>
        <v>1</v>
      </c>
      <c r="R15" s="3"/>
    </row>
    <row r="16" spans="1:18" ht="22.5" customHeight="1">
      <c r="A16" s="21">
        <v>11</v>
      </c>
      <c r="B16" s="22" t="str">
        <f>N16&amp;" x 19 = ____"</f>
        <v>6 x 19 = ____</v>
      </c>
      <c r="C16" s="23"/>
      <c r="D16" s="24">
        <v>36</v>
      </c>
      <c r="E16" s="22" t="str">
        <f>Q16&amp;" - "&amp;R16&amp;" = ____"</f>
        <v>3623 - 80 = ____</v>
      </c>
      <c r="F16" s="22"/>
      <c r="G16" s="25"/>
      <c r="H16" s="26">
        <f>N16*19</f>
        <v>114</v>
      </c>
      <c r="I16" s="27"/>
      <c r="J16" s="27"/>
      <c r="K16" s="32">
        <f>Q16-R16</f>
        <v>3543</v>
      </c>
      <c r="L16"/>
      <c r="M16"/>
      <c r="N16" s="3">
        <f ca="1">_XLL.ALEA.ENTRE.BORNES(1,9)</f>
        <v>6</v>
      </c>
      <c r="Q16" s="3">
        <f ca="1">_XLL.ALEA.ENTRE.BORNES(100,10000)</f>
        <v>3623</v>
      </c>
      <c r="R16" s="3">
        <f ca="1">_XLL.ALEA.ENTRE.BORNES(1,9)*10</f>
        <v>80</v>
      </c>
    </row>
    <row r="17" spans="1:18" ht="22.5" customHeight="1">
      <c r="A17" s="21">
        <v>12</v>
      </c>
      <c r="B17" s="22" t="str">
        <f>"Le triple de "&amp;N17&amp;" est : ____"</f>
        <v>Le triple de 93 est : ____</v>
      </c>
      <c r="C17" s="23"/>
      <c r="D17" s="24">
        <v>37</v>
      </c>
      <c r="E17" s="22" t="str">
        <f>Q17&amp;" : "&amp;R17&amp;" ?  q =_____, r =___"</f>
        <v>13 : 3 ?  q =_____, r =___</v>
      </c>
      <c r="F17" s="22"/>
      <c r="G17" s="25"/>
      <c r="H17" s="26">
        <f>+N17*3</f>
        <v>279</v>
      </c>
      <c r="I17" s="27"/>
      <c r="J17" s="27"/>
      <c r="K17" s="26" t="str">
        <f>"q: "&amp;INT(Q17/R17)&amp;" r: "&amp;(Q17-R17*INT(Q17/R17))</f>
        <v>q: 4 r: 1</v>
      </c>
      <c r="L17"/>
      <c r="M17"/>
      <c r="N17" s="3">
        <f ca="1">_XLL.ALEA.ENTRE.BORNES(0,99)</f>
        <v>93</v>
      </c>
      <c r="Q17" s="3">
        <f ca="1">+R17*_XLL.ALEA.ENTRE.BORNES(2,9)+_XLL.ALEA.ENTRE.BORNES(1,R17-1)</f>
        <v>13</v>
      </c>
      <c r="R17" s="3">
        <f ca="1">_XLL.ALEA.ENTRE.BORNES(2,9)</f>
        <v>3</v>
      </c>
    </row>
    <row r="18" spans="1:18" ht="22.5" customHeight="1">
      <c r="A18" s="21">
        <v>13</v>
      </c>
      <c r="B18" s="22" t="str">
        <f>N18&amp;" - "&amp;O18&amp;" = ____"</f>
        <v>9509 - 700 = ____</v>
      </c>
      <c r="C18" s="23"/>
      <c r="D18" s="24">
        <v>38</v>
      </c>
      <c r="E18" s="22" t="str">
        <f>"La moitié de "&amp;Q18*2&amp;" est : ____"</f>
        <v>La moitié de 64 est : ____</v>
      </c>
      <c r="F18" s="22"/>
      <c r="G18" s="25"/>
      <c r="H18" s="26">
        <f>N18-O18</f>
        <v>8809</v>
      </c>
      <c r="I18" s="27"/>
      <c r="J18" s="27"/>
      <c r="K18" s="26">
        <f>+Q18</f>
        <v>32</v>
      </c>
      <c r="L18"/>
      <c r="M18"/>
      <c r="N18" s="3">
        <f ca="1">_XLL.ALEA.ENTRE.BORNES(1000,9999)</f>
        <v>9509</v>
      </c>
      <c r="O18" s="3">
        <f ca="1">_XLL.ALEA.ENTRE.BORNES(1,9)*100</f>
        <v>700</v>
      </c>
      <c r="Q18" s="3">
        <f ca="1">_XLL.ALEA.ENTRE.BORNES(1,33)</f>
        <v>32</v>
      </c>
      <c r="R18" s="3"/>
    </row>
    <row r="19" spans="1:18" ht="22.5" customHeight="1">
      <c r="A19" s="21">
        <v>14</v>
      </c>
      <c r="B19" s="22" t="str">
        <f>N19&amp;" : 10 =_____"</f>
        <v>9,6 : 10 =_____</v>
      </c>
      <c r="C19" s="23"/>
      <c r="D19" s="24">
        <v>39</v>
      </c>
      <c r="E19" s="22" t="str">
        <f>Q19&amp;" + "&amp;R19&amp;" = _____"</f>
        <v>10,2 + 9,3 = _____</v>
      </c>
      <c r="F19" s="22"/>
      <c r="G19" s="25"/>
      <c r="H19" s="33">
        <f>+N19/10</f>
        <v>0.96</v>
      </c>
      <c r="I19" s="27"/>
      <c r="J19" s="27"/>
      <c r="K19" s="29">
        <f>+Q19+R19</f>
        <v>19.5</v>
      </c>
      <c r="L19"/>
      <c r="M19"/>
      <c r="N19" s="3">
        <f ca="1">_XLL.ALEA.ENTRE.BORNES(1,99)/10</f>
        <v>9.6</v>
      </c>
      <c r="Q19" s="3">
        <f ca="1">_XLL.ALEA.ENTRE.BORNES(10,199)/10</f>
        <v>10.2</v>
      </c>
      <c r="R19" s="3">
        <f ca="1">_XLL.ALEA.ENTRE.BORNES(1,199)/10</f>
        <v>9.3</v>
      </c>
    </row>
    <row r="20" spans="1:18" ht="22.5" customHeight="1">
      <c r="A20" s="21">
        <v>15</v>
      </c>
      <c r="B20" s="22" t="str">
        <f>N20&amp;" + "&amp;O20&amp;" = _____"</f>
        <v>7,3 + 0,7 = _____</v>
      </c>
      <c r="C20" s="23"/>
      <c r="D20" s="24">
        <v>40</v>
      </c>
      <c r="E20" s="22" t="str">
        <f>Q20&amp;" x 10 =_____"</f>
        <v>38 x 10 =_____</v>
      </c>
      <c r="F20" s="22"/>
      <c r="G20" s="25"/>
      <c r="H20" s="29">
        <f>+N20+O20</f>
        <v>8</v>
      </c>
      <c r="I20" s="27"/>
      <c r="J20" s="27"/>
      <c r="K20" s="32">
        <f>Q20*10</f>
        <v>380</v>
      </c>
      <c r="L20"/>
      <c r="M20"/>
      <c r="N20" s="3">
        <f ca="1">_XLL.ALEA.ENTRE.BORNES(1,99)/10</f>
        <v>7.3</v>
      </c>
      <c r="O20" s="3">
        <f ca="1">_XLL.ALEA.ENTRE.BORNES(1,99)/10</f>
        <v>0.7</v>
      </c>
      <c r="Q20" s="3">
        <f ca="1">_XLL.ALEA.ENTRE.BORNES(1,99)</f>
        <v>38</v>
      </c>
      <c r="R20" s="3"/>
    </row>
    <row r="21" spans="1:18" ht="22.5" customHeight="1">
      <c r="A21" s="21">
        <v>16</v>
      </c>
      <c r="B21" s="22" t="str">
        <f>N21&amp;" x 1000 = _____"</f>
        <v>8 x 1000 = _____</v>
      </c>
      <c r="C21" s="23"/>
      <c r="D21" s="24">
        <v>41</v>
      </c>
      <c r="E21" s="22" t="str">
        <f>Q21&amp;" x 25 = ____"</f>
        <v>2 x 25 = ____</v>
      </c>
      <c r="F21" s="22"/>
      <c r="G21" s="25"/>
      <c r="H21" s="32">
        <f>N21*1000</f>
        <v>8000</v>
      </c>
      <c r="I21" s="27"/>
      <c r="J21" s="27"/>
      <c r="K21" s="26">
        <f>Q21*25</f>
        <v>50</v>
      </c>
      <c r="L21"/>
      <c r="M21"/>
      <c r="N21" s="3">
        <f ca="1">_XLL.ALEA.ENTRE.BORNES(1,99)</f>
        <v>8</v>
      </c>
      <c r="Q21" s="3">
        <f ca="1">(_XLL.ALEA.ENTRE.BORNES(1,9))</f>
        <v>2</v>
      </c>
      <c r="R21" s="3"/>
    </row>
    <row r="22" spans="1:18" ht="22.5" customHeight="1">
      <c r="A22" s="21">
        <v>17</v>
      </c>
      <c r="B22" s="22" t="str">
        <f>N22/100&amp;" pour aller à "&amp;INT(N22/100)+1&amp;" : _____ "</f>
        <v>4,12 pour aller à 5 : _____ </v>
      </c>
      <c r="C22" s="23"/>
      <c r="D22" s="24">
        <v>42</v>
      </c>
      <c r="E22" s="22" t="str">
        <f>Q22*100+R22&amp;" pour aller à "&amp;(Q22+1)*100&amp;" : ____"</f>
        <v>1096 pour aller à 1100 : ____</v>
      </c>
      <c r="F22" s="22"/>
      <c r="G22" s="25"/>
      <c r="H22" s="31">
        <f>+INT(N22/100)+1-N22/100</f>
        <v>0.8799999999999999</v>
      </c>
      <c r="I22" s="27"/>
      <c r="J22" s="27"/>
      <c r="K22" s="32">
        <f>100-R22</f>
        <v>4</v>
      </c>
      <c r="L22"/>
      <c r="M22"/>
      <c r="N22" s="3">
        <f ca="1">_XLL.ALEA.ENTRE.BORNES(10,999)</f>
        <v>412</v>
      </c>
      <c r="Q22" s="3">
        <f ca="1">_XLL.ALEA.ENTRE.BORNES(1,10)</f>
        <v>10</v>
      </c>
      <c r="R22" s="3">
        <f ca="1">_XLL.ALEA.ENTRE.BORNES(0,99)</f>
        <v>96</v>
      </c>
    </row>
    <row r="23" spans="1:18" ht="22.5" customHeight="1">
      <c r="A23" s="21">
        <v>18</v>
      </c>
      <c r="B23" s="22" t="str">
        <f>N23&amp;" x 21 = ____"</f>
        <v>3 x 21 = ____</v>
      </c>
      <c r="C23" s="23"/>
      <c r="D23" s="24">
        <v>43</v>
      </c>
      <c r="E23" s="22" t="str">
        <f>Q23&amp;" x "&amp;R23&amp;" = _____"</f>
        <v>6 x 700 = _____</v>
      </c>
      <c r="F23" s="22"/>
      <c r="G23" s="25"/>
      <c r="H23" s="32">
        <f>+N23*21</f>
        <v>63</v>
      </c>
      <c r="I23" s="27"/>
      <c r="J23" s="27"/>
      <c r="K23" s="26">
        <f>Q23*R23</f>
        <v>4200</v>
      </c>
      <c r="L23"/>
      <c r="M23"/>
      <c r="N23" s="3">
        <f ca="1">_XLL.ALEA.ENTRE.BORNES(1,9)</f>
        <v>3</v>
      </c>
      <c r="Q23" s="3">
        <f ca="1">_XLL.ALEA.ENTRE.BORNES(2,9)</f>
        <v>6</v>
      </c>
      <c r="R23" s="3">
        <f ca="1">_XLL.ALEA.ENTRE.BORNES(1,9)*100</f>
        <v>700</v>
      </c>
    </row>
    <row r="24" spans="1:18" ht="22.5" customHeight="1">
      <c r="A24" s="21">
        <v>19</v>
      </c>
      <c r="B24" s="22" t="str">
        <f>N24&amp;" x "&amp;O24&amp;" = _____"</f>
        <v>2 x 20 = _____</v>
      </c>
      <c r="C24" s="23"/>
      <c r="D24" s="24">
        <v>44</v>
      </c>
      <c r="E24" s="22" t="str">
        <f>Q24&amp;" x 10 = ____"</f>
        <v>7,7 x 10 = ____</v>
      </c>
      <c r="F24" s="22"/>
      <c r="G24" s="25"/>
      <c r="H24" s="26">
        <f>N24*O24</f>
        <v>40</v>
      </c>
      <c r="I24" s="27"/>
      <c r="J24" s="27"/>
      <c r="K24" s="32">
        <f>+Q24*10</f>
        <v>77</v>
      </c>
      <c r="L24"/>
      <c r="M24"/>
      <c r="N24" s="3">
        <f ca="1">_XLL.ALEA.ENTRE.BORNES(2,9)</f>
        <v>2</v>
      </c>
      <c r="O24" s="3">
        <f ca="1">_XLL.ALEA.ENTRE.BORNES(1,9)*10</f>
        <v>20</v>
      </c>
      <c r="Q24" s="3">
        <f ca="1">_XLL.ALEA.ENTRE.BORNES(1,99)/10</f>
        <v>7.7</v>
      </c>
      <c r="R24" s="3"/>
    </row>
    <row r="25" spans="1:18" ht="22.5" customHeight="1">
      <c r="A25" s="21">
        <v>20</v>
      </c>
      <c r="B25" s="22" t="str">
        <f>N25&amp;" + "&amp;O25&amp;" = _____"</f>
        <v>44 + 40 = _____</v>
      </c>
      <c r="C25" s="23"/>
      <c r="D25" s="24">
        <v>45</v>
      </c>
      <c r="E25" s="34" t="str">
        <f>"La moitié de "&amp;Q25&amp;" est : ____"</f>
        <v>La moitié de 5 est : ____</v>
      </c>
      <c r="F25" s="22"/>
      <c r="G25" s="25"/>
      <c r="H25" s="32">
        <f>N25+O25</f>
        <v>84</v>
      </c>
      <c r="I25" s="27"/>
      <c r="J25" s="27"/>
      <c r="K25" s="33">
        <f>+Q25/2</f>
        <v>2.5</v>
      </c>
      <c r="L25"/>
      <c r="M25"/>
      <c r="N25" s="3">
        <f ca="1">_XLL.ALEA.ENTRE.BORNES(1,99)</f>
        <v>44</v>
      </c>
      <c r="O25" s="3">
        <f ca="1">_XLL.ALEA.ENTRE.BORNES(1,99)</f>
        <v>40</v>
      </c>
      <c r="P25" s="7">
        <f ca="1">_XLL.ALEA.ENTRE.BORNES(1,6)</f>
        <v>6</v>
      </c>
      <c r="Q25" s="3">
        <f>CHOOSE(R25,0.5,1,2,5,10)</f>
        <v>5</v>
      </c>
      <c r="R25" s="3">
        <f ca="1">_XLL.ALEA.ENTRE.BORNES(1,5)</f>
        <v>4</v>
      </c>
    </row>
    <row r="26" spans="1:18" ht="22.5" customHeight="1">
      <c r="A26" s="21">
        <v>21</v>
      </c>
      <c r="B26" s="22" t="str">
        <f>N26&amp;" x 25 = ____"</f>
        <v>7 x 25 = ____</v>
      </c>
      <c r="C26" s="23"/>
      <c r="D26" s="24">
        <v>46</v>
      </c>
      <c r="E26" s="22" t="str">
        <f>Q26&amp;" : 100 =_____"</f>
        <v>4,8 : 100 =_____</v>
      </c>
      <c r="F26" s="35"/>
      <c r="G26" s="36"/>
      <c r="H26" s="26">
        <f>N26*25</f>
        <v>175</v>
      </c>
      <c r="I26" s="27"/>
      <c r="J26" s="27"/>
      <c r="K26" s="37">
        <f>Q26/100</f>
        <v>0.048</v>
      </c>
      <c r="L26"/>
      <c r="M26"/>
      <c r="N26" s="3">
        <f ca="1">_XLL.ALEA.ENTRE.BORNES(1,9)</f>
        <v>7</v>
      </c>
      <c r="Q26" s="3">
        <f ca="1">_XLL.ALEA.ENTRE.BORNES(1,99)/10</f>
        <v>4.8</v>
      </c>
      <c r="R26" s="3"/>
    </row>
    <row r="27" spans="1:18" ht="22.5" customHeight="1">
      <c r="A27" s="21">
        <v>22</v>
      </c>
      <c r="B27" s="22" t="str">
        <f>N27&amp;" - "&amp;O27&amp;" = ____"</f>
        <v>672 - 60 = ____</v>
      </c>
      <c r="C27" s="23"/>
      <c r="D27" s="24">
        <v>47</v>
      </c>
      <c r="E27" s="22" t="str">
        <f>Q27&amp;" x 11 = ____"</f>
        <v>1 x 11 = ____</v>
      </c>
      <c r="F27" s="35"/>
      <c r="G27" s="36"/>
      <c r="H27" s="38">
        <f>N27-O27</f>
        <v>612</v>
      </c>
      <c r="I27" s="27"/>
      <c r="J27" s="27"/>
      <c r="K27" s="26">
        <f>Q27*11</f>
        <v>11</v>
      </c>
      <c r="L27"/>
      <c r="M27"/>
      <c r="N27" s="3">
        <f ca="1">_XLL.ALEA.ENTRE.BORNES(100,999)</f>
        <v>672</v>
      </c>
      <c r="O27" s="3">
        <f ca="1">_XLL.ALEA.ENTRE.BORNES(1,9)*10</f>
        <v>60</v>
      </c>
      <c r="Q27" s="3">
        <f ca="1">_XLL.ALEA.ENTRE.BORNES(1,9)</f>
        <v>1</v>
      </c>
      <c r="R27" s="3"/>
    </row>
    <row r="28" spans="1:18" ht="22.5" customHeight="1">
      <c r="A28" s="21">
        <v>23</v>
      </c>
      <c r="B28" s="22" t="str">
        <f>N28/10&amp;" + ____ = "&amp;INT(N28/10)+1</f>
        <v>8,6 + ____ = 9</v>
      </c>
      <c r="C28" s="23"/>
      <c r="D28" s="24">
        <v>48</v>
      </c>
      <c r="E28" s="34" t="str">
        <f>Q28&amp;" + "&amp;R28&amp;" = ____"</f>
        <v>426 + 70 = ____</v>
      </c>
      <c r="F28" s="35"/>
      <c r="G28" s="36"/>
      <c r="H28" s="29">
        <f>+INT(N28/10)+1-N28/10</f>
        <v>0.40000000000000036</v>
      </c>
      <c r="I28" s="27"/>
      <c r="J28" s="27"/>
      <c r="K28" s="32">
        <f>Q28+R28</f>
        <v>496</v>
      </c>
      <c r="L28"/>
      <c r="M28"/>
      <c r="N28" s="3">
        <f ca="1">_XLL.ALEA.ENTRE.BORNES(10,100)</f>
        <v>86</v>
      </c>
      <c r="Q28" s="3">
        <f ca="1">_XLL.ALEA.ENTRE.BORNES(1,999)</f>
        <v>426</v>
      </c>
      <c r="R28" s="3">
        <f ca="1">_XLL.ALEA.ENTRE.BORNES(1,9)*10</f>
        <v>70</v>
      </c>
    </row>
    <row r="29" spans="1:18" ht="22.5" customHeight="1">
      <c r="A29" s="21">
        <v>24</v>
      </c>
      <c r="B29" s="22" t="str">
        <f>"Le double de "&amp;N29&amp;" est : ____"</f>
        <v>Le double de 89 est : ____</v>
      </c>
      <c r="C29" s="23"/>
      <c r="D29" s="24">
        <v>49</v>
      </c>
      <c r="E29" s="22" t="str">
        <f>Q29&amp;" + "&amp;R29&amp;" = _____"</f>
        <v>80 + 2,4 = _____</v>
      </c>
      <c r="F29" s="35"/>
      <c r="G29" s="36"/>
      <c r="H29" s="26">
        <f>+N29*2</f>
        <v>178</v>
      </c>
      <c r="I29" s="27"/>
      <c r="J29" s="27"/>
      <c r="K29" s="29">
        <f>Q29+R29</f>
        <v>82.4</v>
      </c>
      <c r="L29"/>
      <c r="M29"/>
      <c r="N29" s="3">
        <f ca="1">_XLL.ALEA.ENTRE.BORNES(0,99)</f>
        <v>89</v>
      </c>
      <c r="Q29" s="3">
        <f ca="1">_XLL.ALEA.ENTRE.BORNES(1,99)</f>
        <v>80</v>
      </c>
      <c r="R29" s="3">
        <f ca="1">_XLL.ALEA.ENTRE.BORNES(1,99)/10</f>
        <v>2.4</v>
      </c>
    </row>
    <row r="30" spans="1:18" ht="22.5" customHeight="1">
      <c r="A30" s="21">
        <v>25</v>
      </c>
      <c r="B30" s="22" t="str">
        <f>N30&amp;" + "&amp;O30&amp;" = ____"</f>
        <v>440 + 300 = ____</v>
      </c>
      <c r="C30" s="23"/>
      <c r="D30" s="24">
        <v>50</v>
      </c>
      <c r="E30" s="22" t="str">
        <f>"Le quadruple de "&amp;Q30&amp;" est : ____"</f>
        <v>Le quadruple de 2 est : ____</v>
      </c>
      <c r="F30" s="35"/>
      <c r="G30" s="36"/>
      <c r="H30" s="26">
        <f>N30+O30</f>
        <v>740</v>
      </c>
      <c r="I30" s="27"/>
      <c r="J30" s="27"/>
      <c r="K30" s="26">
        <f>+Q30*4</f>
        <v>8</v>
      </c>
      <c r="L30"/>
      <c r="M30"/>
      <c r="N30" s="3">
        <f ca="1">_XLL.ALEA.ENTRE.BORNES(1,999)</f>
        <v>440</v>
      </c>
      <c r="O30" s="3">
        <f ca="1">_XLL.ALEA.ENTRE.BORNES(1,9)*100</f>
        <v>300</v>
      </c>
      <c r="Q30" s="3">
        <f ca="1">_XLL.ALEA.ENTRE.BORNES(1,99)</f>
        <v>2</v>
      </c>
      <c r="R30" s="3"/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1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A35:B35"/>
    <mergeCell ref="A36:B36"/>
    <mergeCell ref="A37:B37"/>
    <mergeCell ref="A38:B38"/>
    <mergeCell ref="A2:F2"/>
    <mergeCell ref="H2:K2"/>
    <mergeCell ref="A3:F3"/>
    <mergeCell ref="H4:K4"/>
    <mergeCell ref="N5:O5"/>
    <mergeCell ref="A34:B3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4.7109375" style="1" customWidth="1"/>
    <col min="2" max="2" width="25.00390625" style="0" customWidth="1"/>
    <col min="3" max="3" width="5.00390625" style="0" customWidth="1"/>
    <col min="4" max="4" width="5.00390625" style="2" customWidth="1"/>
    <col min="5" max="5" width="28.421875" style="0" customWidth="1"/>
    <col min="6" max="6" width="8.00390625" style="0" customWidth="1"/>
    <col min="7" max="7" width="1.28515625" style="0" customWidth="1"/>
    <col min="8" max="8" width="8.28125" style="0" customWidth="1"/>
    <col min="9" max="10" width="0" style="0" hidden="1" customWidth="1"/>
    <col min="11" max="11" width="7.421875" style="0" customWidth="1"/>
    <col min="12" max="15" width="0" style="3" hidden="1" customWidth="1"/>
    <col min="16" max="18" width="0" style="0" hidden="1" customWidth="1"/>
  </cols>
  <sheetData>
    <row r="1" spans="1:14" ht="15">
      <c r="A1" s="4"/>
      <c r="B1" s="5"/>
      <c r="C1" s="5"/>
      <c r="D1" s="6"/>
      <c r="E1" s="5"/>
      <c r="F1" s="5"/>
      <c r="G1" s="5"/>
      <c r="K1" s="7"/>
      <c r="L1" s="3">
        <f>ROUND(+N1*1000,0)</f>
        <v>822</v>
      </c>
      <c r="N1" s="3">
        <f ca="1">RAND()</f>
        <v>0.8222148204420066</v>
      </c>
    </row>
    <row r="2" spans="1:11" ht="27.75" customHeight="1">
      <c r="A2" s="50" t="str">
        <f>"Défi : 50 calculs en 5 minutes (série "&amp;L1&amp;")"</f>
        <v>Défi : 50 calculs en 5 minutes (série 822)</v>
      </c>
      <c r="B2" s="50"/>
      <c r="C2" s="50"/>
      <c r="D2" s="50"/>
      <c r="E2" s="50"/>
      <c r="F2" s="50"/>
      <c r="G2" s="8"/>
      <c r="H2" s="51" t="str">
        <f>"série "&amp;L1</f>
        <v>série 822</v>
      </c>
      <c r="I2" s="51"/>
      <c r="J2" s="51"/>
      <c r="K2" s="51"/>
    </row>
    <row r="3" spans="1:9" ht="15">
      <c r="A3" s="52" t="s">
        <v>5</v>
      </c>
      <c r="B3" s="52"/>
      <c r="C3" s="52"/>
      <c r="D3" s="52"/>
      <c r="E3" s="52"/>
      <c r="F3" s="52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43" t="s">
        <v>3</v>
      </c>
      <c r="O5" s="44"/>
      <c r="Q5" s="20" t="s">
        <v>4</v>
      </c>
      <c r="R5" s="3"/>
    </row>
    <row r="6" spans="1:18" ht="22.5" customHeight="1">
      <c r="A6" s="21">
        <v>1</v>
      </c>
      <c r="B6" s="22" t="str">
        <f>N6&amp;" x "&amp;O6&amp;" = ____"</f>
        <v>8 x 7 = ____</v>
      </c>
      <c r="C6" s="23"/>
      <c r="D6" s="24">
        <v>26</v>
      </c>
      <c r="E6" s="22" t="str">
        <f>Q6&amp;" + "&amp;R6&amp;" = ____"</f>
        <v>77 + 90 = ____</v>
      </c>
      <c r="F6" s="22"/>
      <c r="G6" s="25"/>
      <c r="H6" s="26">
        <f>+N6*O6</f>
        <v>56</v>
      </c>
      <c r="I6" s="27"/>
      <c r="J6" s="27"/>
      <c r="K6" s="26">
        <f>+Q6+R6</f>
        <v>167</v>
      </c>
      <c r="L6"/>
      <c r="M6"/>
      <c r="N6" s="3">
        <f ca="1">_XLL.ALEA.ENTRE.BORNES(2,9)</f>
        <v>8</v>
      </c>
      <c r="O6" s="3">
        <f ca="1">_XLL.ALEA.ENTRE.BORNES(6,9)</f>
        <v>7</v>
      </c>
      <c r="Q6" s="3">
        <f ca="1">_XLL.ALEA.ENTRE.BORNES(21,99)</f>
        <v>77</v>
      </c>
      <c r="R6" s="3">
        <f ca="1">_XLL.ALEA.ENTRE.BORNES(1,9)*10</f>
        <v>90</v>
      </c>
    </row>
    <row r="7" spans="1:18" ht="22.5" customHeight="1">
      <c r="A7" s="21">
        <v>2</v>
      </c>
      <c r="B7" s="22" t="str">
        <f>N7&amp;" x "&amp;O7&amp;" = ____"</f>
        <v>3 x 70 = ____</v>
      </c>
      <c r="C7" s="23"/>
      <c r="D7" s="24">
        <v>27</v>
      </c>
      <c r="E7" s="22" t="str">
        <f>Q7&amp;" + "&amp;R7&amp;" = ____"</f>
        <v>391 + 600 = ____</v>
      </c>
      <c r="F7" s="22"/>
      <c r="G7" s="25"/>
      <c r="H7" s="26">
        <f>+N7*O7</f>
        <v>210</v>
      </c>
      <c r="I7" s="27"/>
      <c r="J7" s="27"/>
      <c r="K7" s="26">
        <f>+Q7+R7</f>
        <v>991</v>
      </c>
      <c r="L7"/>
      <c r="M7"/>
      <c r="N7" s="3">
        <f ca="1">_XLL.ALEA.ENTRE.BORNES(1,9)</f>
        <v>3</v>
      </c>
      <c r="O7" s="3">
        <f ca="1">_XLL.ALEA.ENTRE.BORNES(1,9)*10</f>
        <v>70</v>
      </c>
      <c r="Q7" s="3">
        <f ca="1">_XLL.ALEA.ENTRE.BORNES(100,999)</f>
        <v>391</v>
      </c>
      <c r="R7" s="3">
        <f ca="1">_XLL.ALEA.ENTRE.BORNES(1,9)*100</f>
        <v>600</v>
      </c>
    </row>
    <row r="8" spans="1:18" ht="22.5" customHeight="1">
      <c r="A8" s="21">
        <v>3</v>
      </c>
      <c r="B8" s="22" t="str">
        <f>N8&amp;" + "&amp;O8&amp;" = ____"</f>
        <v>98 + 70 = ____</v>
      </c>
      <c r="C8" s="23"/>
      <c r="D8" s="24">
        <v>28</v>
      </c>
      <c r="E8" s="22" t="str">
        <f>Q8&amp;" : "&amp;R8&amp;" ?  q =_____, r =___"</f>
        <v>25 : 4 ?  q =_____, r =___</v>
      </c>
      <c r="F8" s="22"/>
      <c r="G8" s="25"/>
      <c r="H8" s="26">
        <f>+N8+O8</f>
        <v>168</v>
      </c>
      <c r="I8" s="27"/>
      <c r="J8" s="27"/>
      <c r="K8" s="26" t="str">
        <f>"q: "&amp;INT(Q8/R8)&amp;" r: "&amp;(Q8-R8*INT(Q8/R8))</f>
        <v>q: 6 r: 1</v>
      </c>
      <c r="L8"/>
      <c r="M8"/>
      <c r="N8" s="3">
        <f ca="1">_XLL.ALEA.ENTRE.BORNES(21,99)</f>
        <v>98</v>
      </c>
      <c r="O8" s="3">
        <f ca="1">_XLL.ALEA.ENTRE.BORNES(1,9)*10</f>
        <v>70</v>
      </c>
      <c r="Q8" s="3">
        <f ca="1">+R8*_XLL.ALEA.ENTRE.BORNES(2,9)+_XLL.ALEA.ENTRE.BORNES(1,R8-1)</f>
        <v>25</v>
      </c>
      <c r="R8" s="45">
        <f ca="1">_XLL.ALEA.ENTRE.BORNES(2,9)</f>
        <v>4</v>
      </c>
    </row>
    <row r="9" spans="1:18" ht="22.5" customHeight="1">
      <c r="A9" s="21">
        <v>4</v>
      </c>
      <c r="B9" s="22" t="str">
        <f>+N9&amp;" x 1000 = ____"</f>
        <v>44 x 1000 = ____</v>
      </c>
      <c r="C9" s="23"/>
      <c r="D9" s="24">
        <v>29</v>
      </c>
      <c r="E9" s="22" t="str">
        <f>+Q9&amp;" x 1000 = ____"</f>
        <v>46 x 1000 = ____</v>
      </c>
      <c r="F9" s="22"/>
      <c r="G9" s="25"/>
      <c r="H9" s="26">
        <f>+N9*1000</f>
        <v>44000</v>
      </c>
      <c r="I9" s="27"/>
      <c r="J9" s="27"/>
      <c r="K9" s="26">
        <f>+Q9*1000</f>
        <v>46000</v>
      </c>
      <c r="L9"/>
      <c r="M9"/>
      <c r="N9" s="3">
        <f ca="1">_XLL.ALEA.ENTRE.BORNES(1,99)</f>
        <v>44</v>
      </c>
      <c r="Q9" s="3">
        <f ca="1">_XLL.ALEA.ENTRE.BORNES(1,99)</f>
        <v>46</v>
      </c>
      <c r="R9" s="3"/>
    </row>
    <row r="10" spans="1:18" ht="22.5" customHeight="1">
      <c r="A10" s="21">
        <v>5</v>
      </c>
      <c r="B10" s="22" t="str">
        <f>+N10&amp;" x 10 = ____"</f>
        <v>88 x 10 = ____</v>
      </c>
      <c r="C10" s="23"/>
      <c r="D10" s="24">
        <v>30</v>
      </c>
      <c r="E10" s="22" t="str">
        <f>+Q10&amp;" x 10 = ____"</f>
        <v>38 x 10 = ____</v>
      </c>
      <c r="F10" s="22"/>
      <c r="G10" s="25"/>
      <c r="H10" s="26">
        <f>+N10*10</f>
        <v>880</v>
      </c>
      <c r="I10" s="27"/>
      <c r="J10" s="27"/>
      <c r="K10" s="26">
        <f>+Q10*10</f>
        <v>380</v>
      </c>
      <c r="L10"/>
      <c r="M10"/>
      <c r="N10" s="3">
        <f ca="1">_XLL.ALEA.ENTRE.BORNES(1,99)</f>
        <v>88</v>
      </c>
      <c r="Q10" s="3">
        <f ca="1">_XLL.ALEA.ENTRE.BORNES(1,99)</f>
        <v>38</v>
      </c>
      <c r="R10" s="3"/>
    </row>
    <row r="11" spans="1:18" ht="22.5" customHeight="1">
      <c r="A11" s="21">
        <v>6</v>
      </c>
      <c r="B11" s="22" t="str">
        <f>N11&amp;" + "&amp;O11/10&amp;" = ____"</f>
        <v>4 + 4,5 = ____</v>
      </c>
      <c r="C11" s="23"/>
      <c r="D11" s="24">
        <v>31</v>
      </c>
      <c r="E11" s="22" t="str">
        <f>Q11&amp;" x "&amp;R11&amp;" = ____"</f>
        <v>6 x 9 = ____</v>
      </c>
      <c r="F11" s="22"/>
      <c r="G11" s="25"/>
      <c r="H11" s="29">
        <f>+N11+O11/10</f>
        <v>8.5</v>
      </c>
      <c r="I11" s="26"/>
      <c r="J11" s="26"/>
      <c r="K11" s="26">
        <f>+Q11*R11</f>
        <v>54</v>
      </c>
      <c r="L11"/>
      <c r="M11"/>
      <c r="N11" s="3">
        <f ca="1">_XLL.ALEA.ENTRE.BORNES(1,9)</f>
        <v>4</v>
      </c>
      <c r="O11" s="3">
        <f ca="1">_XLL.ALEA.ENTRE.BORNES(10,99)</f>
        <v>45</v>
      </c>
      <c r="Q11" s="3">
        <f ca="1">_XLL.ALEA.ENTRE.BORNES(2,9)</f>
        <v>6</v>
      </c>
      <c r="R11" s="3">
        <f ca="1">_XLL.ALEA.ENTRE.BORNES(6,9)</f>
        <v>9</v>
      </c>
    </row>
    <row r="12" spans="1:18" ht="22.5" customHeight="1">
      <c r="A12" s="21">
        <v>7</v>
      </c>
      <c r="B12" s="22" t="str">
        <f>N12&amp;" x "&amp;O12&amp;" = ____"</f>
        <v>7 x 9 = ____</v>
      </c>
      <c r="C12" s="23"/>
      <c r="D12" s="24">
        <v>32</v>
      </c>
      <c r="E12" s="22" t="str">
        <f>Q12&amp;" x "&amp;R12&amp;" = ____"</f>
        <v>90 x 6 = ____</v>
      </c>
      <c r="F12" s="22"/>
      <c r="G12" s="25"/>
      <c r="H12" s="26">
        <f>+N12*O12</f>
        <v>63</v>
      </c>
      <c r="I12" s="27"/>
      <c r="J12" s="27"/>
      <c r="K12" s="26">
        <f>+Q12*R12</f>
        <v>540</v>
      </c>
      <c r="L12"/>
      <c r="M12"/>
      <c r="N12" s="3">
        <f ca="1">_XLL.ALEA.ENTRE.BORNES(2,9)</f>
        <v>7</v>
      </c>
      <c r="O12" s="3">
        <f ca="1">_XLL.ALEA.ENTRE.BORNES(6,9)</f>
        <v>9</v>
      </c>
      <c r="Q12" s="3">
        <f ca="1">_XLL.ALEA.ENTRE.BORNES(1,9)*10</f>
        <v>90</v>
      </c>
      <c r="R12" s="3">
        <f ca="1">_XLL.ALEA.ENTRE.BORNES(0,9)</f>
        <v>6</v>
      </c>
    </row>
    <row r="13" spans="1:18" ht="22.5" customHeight="1">
      <c r="A13" s="21">
        <v>8</v>
      </c>
      <c r="B13" s="22" t="str">
        <f>N13&amp;" : "&amp;O13&amp;" ?  q =_____, r =___"</f>
        <v>25 : 9 ?  q =_____, r =___</v>
      </c>
      <c r="C13" s="23"/>
      <c r="D13" s="24">
        <v>33</v>
      </c>
      <c r="E13" s="22" t="str">
        <f>Q13&amp;" + "&amp;R13&amp;" = ____"</f>
        <v>5725 + 7000 = ____</v>
      </c>
      <c r="F13" s="22"/>
      <c r="G13" s="25"/>
      <c r="H13" s="26" t="str">
        <f>"q: "&amp;INT(N13/O13)&amp;" r: "&amp;(N13-O13*INT(N13/O13))</f>
        <v>q: 2 r: 7</v>
      </c>
      <c r="I13" s="27"/>
      <c r="J13" s="27"/>
      <c r="K13" s="26">
        <f>+Q13+R13</f>
        <v>12725</v>
      </c>
      <c r="L13"/>
      <c r="M13"/>
      <c r="N13" s="3">
        <f ca="1">+O13*_XLL.ALEA.ENTRE.BORNES(2,9)+_XLL.ALEA.ENTRE.BORNES(1,O13-1)</f>
        <v>25</v>
      </c>
      <c r="O13" s="45">
        <f ca="1">_XLL.ALEA.ENTRE.BORNES(2,9)</f>
        <v>9</v>
      </c>
      <c r="Q13" s="3">
        <f ca="1">_XLL.ALEA.ENTRE.BORNES(1000,9999)</f>
        <v>5725</v>
      </c>
      <c r="R13" s="3">
        <f ca="1">_XLL.ALEA.ENTRE.BORNES(1,9)*1000</f>
        <v>7000</v>
      </c>
    </row>
    <row r="14" spans="1:18" ht="22.5" customHeight="1">
      <c r="A14" s="21">
        <v>9</v>
      </c>
      <c r="B14" s="22" t="str">
        <f>N14&amp;" + "&amp;O14&amp;" = ____"</f>
        <v>913 + 300 = ____</v>
      </c>
      <c r="C14" s="23"/>
      <c r="D14" s="24">
        <v>34</v>
      </c>
      <c r="E14" s="22" t="str">
        <f>Q14&amp;" + "&amp;R14/10&amp;" = ____"</f>
        <v>3 + 2,2 = ____</v>
      </c>
      <c r="F14" s="22"/>
      <c r="G14" s="25"/>
      <c r="H14" s="26">
        <f>+N14+O14</f>
        <v>1213</v>
      </c>
      <c r="I14" s="27"/>
      <c r="J14" s="27"/>
      <c r="K14" s="29">
        <f>+Q14+R14/10</f>
        <v>5.2</v>
      </c>
      <c r="L14"/>
      <c r="M14"/>
      <c r="N14" s="3">
        <f ca="1">_XLL.ALEA.ENTRE.BORNES(100,999)</f>
        <v>913</v>
      </c>
      <c r="O14" s="3">
        <f ca="1">_XLL.ALEA.ENTRE.BORNES(1,9)*100</f>
        <v>300</v>
      </c>
      <c r="Q14" s="3">
        <f ca="1">_XLL.ALEA.ENTRE.BORNES(1,9)</f>
        <v>3</v>
      </c>
      <c r="R14" s="3">
        <f ca="1">_XLL.ALEA.ENTRE.BORNES(10,99)</f>
        <v>22</v>
      </c>
    </row>
    <row r="15" spans="1:18" ht="22.5" customHeight="1">
      <c r="A15" s="21">
        <v>10</v>
      </c>
      <c r="B15" s="22" t="str">
        <f>N15&amp;" + "&amp;O15&amp;" = ____"</f>
        <v>4505 + 5000 = ____</v>
      </c>
      <c r="C15" s="23"/>
      <c r="D15" s="24">
        <v>35</v>
      </c>
      <c r="E15" s="22" t="str">
        <f>+Q15&amp;" x 100 = ____"</f>
        <v>20 x 100 = ____</v>
      </c>
      <c r="F15" s="22"/>
      <c r="G15" s="25"/>
      <c r="H15" s="26">
        <f>+N15+O15</f>
        <v>9505</v>
      </c>
      <c r="I15" s="27"/>
      <c r="J15" s="27"/>
      <c r="K15" s="26">
        <f>+Q15*100</f>
        <v>2000</v>
      </c>
      <c r="L15"/>
      <c r="M15"/>
      <c r="N15" s="3">
        <f ca="1">_XLL.ALEA.ENTRE.BORNES(1000,9999)</f>
        <v>4505</v>
      </c>
      <c r="O15" s="3">
        <f ca="1">_XLL.ALEA.ENTRE.BORNES(1,9)*1000</f>
        <v>5000</v>
      </c>
      <c r="Q15" s="3">
        <f ca="1">_XLL.ALEA.ENTRE.BORNES(13,20)</f>
        <v>20</v>
      </c>
      <c r="R15" s="3"/>
    </row>
    <row r="16" spans="1:18" ht="22.5" customHeight="1">
      <c r="A16" s="21">
        <v>11</v>
      </c>
      <c r="B16" s="22" t="str">
        <f>+N16&amp;" x 1000 = ____"</f>
        <v>6 x 1000 = ____</v>
      </c>
      <c r="C16" s="23"/>
      <c r="D16" s="24">
        <v>36</v>
      </c>
      <c r="E16" s="22" t="str">
        <f>Q16&amp;" : "&amp;R16&amp;" ?  q =_____, r =___"</f>
        <v>24 : 9 ?  q =_____, r =___</v>
      </c>
      <c r="F16" s="22"/>
      <c r="G16" s="25"/>
      <c r="H16" s="26">
        <f>+N16*1000</f>
        <v>6000</v>
      </c>
      <c r="I16" s="27"/>
      <c r="J16" s="27"/>
      <c r="K16" s="26" t="str">
        <f>"q: "&amp;INT(Q16/R16)&amp;" r: "&amp;(Q16-R16*INT(Q16/R16))</f>
        <v>q: 2 r: 6</v>
      </c>
      <c r="L16"/>
      <c r="M16"/>
      <c r="N16" s="3">
        <f ca="1">_XLL.ALEA.ENTRE.BORNES(1,99)</f>
        <v>6</v>
      </c>
      <c r="Q16" s="3">
        <f ca="1">+R16*_XLL.ALEA.ENTRE.BORNES(2,9)+_XLL.ALEA.ENTRE.BORNES(1,R16-1)</f>
        <v>24</v>
      </c>
      <c r="R16" s="3">
        <f ca="1">_XLL.ALEA.ENTRE.BORNES(2,9)</f>
        <v>9</v>
      </c>
    </row>
    <row r="17" spans="1:18" ht="22.5" customHeight="1">
      <c r="A17" s="21">
        <v>12</v>
      </c>
      <c r="B17" s="22" t="str">
        <f>N17&amp;" + "&amp;O17/10&amp;" = ____"</f>
        <v>1 + 6,7 = ____</v>
      </c>
      <c r="C17" s="23"/>
      <c r="D17" s="24">
        <v>37</v>
      </c>
      <c r="E17" s="22" t="str">
        <f>Q17&amp;" x "&amp;R17&amp;" = ____"</f>
        <v>3 x 7 = ____</v>
      </c>
      <c r="F17" s="22"/>
      <c r="G17" s="25"/>
      <c r="H17" s="29">
        <f>+N17+O17/10</f>
        <v>7.7</v>
      </c>
      <c r="I17" s="27"/>
      <c r="J17" s="27"/>
      <c r="K17" s="26">
        <f>+Q17*R17</f>
        <v>21</v>
      </c>
      <c r="L17"/>
      <c r="M17"/>
      <c r="N17" s="3">
        <f ca="1">_XLL.ALEA.ENTRE.BORNES(1,9)</f>
        <v>1</v>
      </c>
      <c r="O17" s="3">
        <f ca="1">_XLL.ALEA.ENTRE.BORNES(10,99)</f>
        <v>67</v>
      </c>
      <c r="Q17" s="3">
        <f ca="1">_XLL.ALEA.ENTRE.BORNES(2,9)</f>
        <v>3</v>
      </c>
      <c r="R17" s="3">
        <f ca="1">_XLL.ALEA.ENTRE.BORNES(6,9)</f>
        <v>7</v>
      </c>
    </row>
    <row r="18" spans="1:18" ht="22.5" customHeight="1">
      <c r="A18" s="21">
        <v>13</v>
      </c>
      <c r="B18" s="22" t="str">
        <f>N18&amp;" x "&amp;O18&amp;" = ____"</f>
        <v>4 x 6 = ____</v>
      </c>
      <c r="C18" s="23"/>
      <c r="D18" s="24">
        <v>38</v>
      </c>
      <c r="E18" s="22" t="str">
        <f>+Q18&amp;" x 1000 = ____"</f>
        <v>49 x 1000 = ____</v>
      </c>
      <c r="F18" s="22"/>
      <c r="G18" s="25"/>
      <c r="H18" s="26">
        <f>+N18*O18</f>
        <v>24</v>
      </c>
      <c r="I18" s="27"/>
      <c r="J18" s="27"/>
      <c r="K18" s="26">
        <f>+Q18*1000</f>
        <v>49000</v>
      </c>
      <c r="L18"/>
      <c r="M18"/>
      <c r="N18" s="3">
        <f ca="1">_XLL.ALEA.ENTRE.BORNES(2,9)</f>
        <v>4</v>
      </c>
      <c r="O18" s="3">
        <f ca="1">_XLL.ALEA.ENTRE.BORNES(6,9)</f>
        <v>6</v>
      </c>
      <c r="Q18" s="3">
        <f ca="1">_XLL.ALEA.ENTRE.BORNES(1,99)</f>
        <v>49</v>
      </c>
      <c r="R18" s="3"/>
    </row>
    <row r="19" spans="1:18" ht="22.5" customHeight="1">
      <c r="A19" s="21">
        <v>14</v>
      </c>
      <c r="B19" s="22" t="str">
        <f>N19&amp;" x "&amp;O19&amp;" = ____"</f>
        <v>70 x 70 = ____</v>
      </c>
      <c r="C19" s="23"/>
      <c r="D19" s="24">
        <v>39</v>
      </c>
      <c r="E19" s="22" t="str">
        <f>Q19&amp;" + "&amp;R19&amp;" = ____"</f>
        <v>242 + 600 = ____</v>
      </c>
      <c r="F19" s="22"/>
      <c r="G19" s="25"/>
      <c r="H19" s="26">
        <f>+N19*O19</f>
        <v>4900</v>
      </c>
      <c r="I19" s="27"/>
      <c r="J19" s="27"/>
      <c r="K19" s="26">
        <f>+Q19+R19</f>
        <v>842</v>
      </c>
      <c r="L19"/>
      <c r="M19"/>
      <c r="N19" s="3">
        <f ca="1">_XLL.ALEA.ENTRE.BORNES(1,9)*10</f>
        <v>70</v>
      </c>
      <c r="O19" s="3">
        <f ca="1">_XLL.ALEA.ENTRE.BORNES(1,9)*10</f>
        <v>70</v>
      </c>
      <c r="Q19" s="3">
        <f ca="1">_XLL.ALEA.ENTRE.BORNES(100,999)</f>
        <v>242</v>
      </c>
      <c r="R19" s="3">
        <f ca="1">_XLL.ALEA.ENTRE.BORNES(1,9)*100</f>
        <v>600</v>
      </c>
    </row>
    <row r="20" spans="1:18" ht="22.5" customHeight="1">
      <c r="A20" s="21">
        <v>15</v>
      </c>
      <c r="B20" s="22" t="str">
        <f>N20&amp;" + "&amp;O20&amp;" = ____"</f>
        <v>86 + 50 = ____</v>
      </c>
      <c r="C20" s="23"/>
      <c r="D20" s="24">
        <v>40</v>
      </c>
      <c r="E20" s="22" t="str">
        <f>Q20&amp;" + "&amp;R20&amp;" = ____"</f>
        <v>21 + 50 = ____</v>
      </c>
      <c r="F20" s="22"/>
      <c r="G20" s="25"/>
      <c r="H20" s="26">
        <f>+N20+O20</f>
        <v>136</v>
      </c>
      <c r="I20" s="27"/>
      <c r="J20" s="27"/>
      <c r="K20" s="26">
        <f>+Q20+R20</f>
        <v>71</v>
      </c>
      <c r="L20"/>
      <c r="M20"/>
      <c r="N20" s="3">
        <f ca="1">_XLL.ALEA.ENTRE.BORNES(21,99)</f>
        <v>86</v>
      </c>
      <c r="O20" s="3">
        <f ca="1">_XLL.ALEA.ENTRE.BORNES(1,9)*10</f>
        <v>50</v>
      </c>
      <c r="Q20" s="3">
        <f ca="1">_XLL.ALEA.ENTRE.BORNES(21,99)</f>
        <v>21</v>
      </c>
      <c r="R20" s="3">
        <f ca="1">_XLL.ALEA.ENTRE.BORNES(1,9)*10</f>
        <v>50</v>
      </c>
    </row>
    <row r="21" spans="1:18" ht="22.5" customHeight="1">
      <c r="A21" s="21">
        <v>16</v>
      </c>
      <c r="B21" s="22" t="str">
        <f>N21&amp;" : "&amp;O21&amp;" ?  q =_____, r =___"</f>
        <v>11 : 2 ?  q =_____, r =___</v>
      </c>
      <c r="C21" s="23"/>
      <c r="D21" s="24">
        <v>41</v>
      </c>
      <c r="E21" s="22" t="str">
        <f>+Q21&amp;" x 10 = ____"</f>
        <v>19 x 10 = ____</v>
      </c>
      <c r="F21" s="22"/>
      <c r="G21" s="25"/>
      <c r="H21" s="26" t="str">
        <f>"q: "&amp;INT(N21/O21)&amp;" r: "&amp;(N21-O21*INT(N21/O21))</f>
        <v>q: 5 r: 1</v>
      </c>
      <c r="I21" s="27"/>
      <c r="J21" s="27"/>
      <c r="K21" s="26">
        <f>+Q21*10</f>
        <v>190</v>
      </c>
      <c r="L21"/>
      <c r="M21"/>
      <c r="N21" s="3">
        <f ca="1">+O21*_XLL.ALEA.ENTRE.BORNES(2,9)+_XLL.ALEA.ENTRE.BORNES(1,O21-1)</f>
        <v>11</v>
      </c>
      <c r="O21" s="45">
        <f ca="1">_XLL.ALEA.ENTRE.BORNES(2,9)</f>
        <v>2</v>
      </c>
      <c r="Q21" s="3">
        <f ca="1">_XLL.ALEA.ENTRE.BORNES(13,20)</f>
        <v>19</v>
      </c>
      <c r="R21" s="3"/>
    </row>
    <row r="22" spans="1:18" ht="22.5" customHeight="1">
      <c r="A22" s="21">
        <v>17</v>
      </c>
      <c r="B22" s="22" t="str">
        <f>+N22&amp;" x 100 = ____"</f>
        <v>67 x 100 = ____</v>
      </c>
      <c r="C22" s="23"/>
      <c r="D22" s="24">
        <v>42</v>
      </c>
      <c r="E22" s="22" t="str">
        <f>Q22&amp;" x "&amp;R22&amp;" = ____"</f>
        <v>6 x 60 = ____</v>
      </c>
      <c r="F22" s="22"/>
      <c r="G22" s="25"/>
      <c r="H22" s="26">
        <f>+N22*100</f>
        <v>6700</v>
      </c>
      <c r="I22" s="27"/>
      <c r="J22" s="27"/>
      <c r="K22" s="26">
        <f>+Q22*R22</f>
        <v>360</v>
      </c>
      <c r="L22"/>
      <c r="M22"/>
      <c r="N22" s="3">
        <f ca="1">_XLL.ALEA.ENTRE.BORNES(1,99)</f>
        <v>67</v>
      </c>
      <c r="Q22" s="3">
        <f ca="1">_XLL.ALEA.ENTRE.BORNES(0,9)</f>
        <v>6</v>
      </c>
      <c r="R22" s="3">
        <f ca="1">_XLL.ALEA.ENTRE.BORNES(1,9)*10</f>
        <v>60</v>
      </c>
    </row>
    <row r="23" spans="1:18" ht="22.5" customHeight="1">
      <c r="A23" s="21">
        <v>18</v>
      </c>
      <c r="B23" s="22" t="str">
        <f>N23&amp;" + "&amp;O23&amp;" = ____"</f>
        <v>8364 + 5000 = ____</v>
      </c>
      <c r="C23" s="23"/>
      <c r="D23" s="24">
        <v>43</v>
      </c>
      <c r="E23" s="22" t="str">
        <f>Q23&amp;" x "&amp;R23&amp;" = ____"</f>
        <v>6 x 9 = ____</v>
      </c>
      <c r="F23" s="22"/>
      <c r="G23" s="25"/>
      <c r="H23" s="26">
        <f>+N23+O23</f>
        <v>13364</v>
      </c>
      <c r="I23" s="27"/>
      <c r="J23" s="27"/>
      <c r="K23" s="26">
        <f>+Q23*R23</f>
        <v>54</v>
      </c>
      <c r="L23"/>
      <c r="M23"/>
      <c r="N23" s="3">
        <f ca="1">_XLL.ALEA.ENTRE.BORNES(1000,9999)</f>
        <v>8364</v>
      </c>
      <c r="O23" s="3">
        <f ca="1">_XLL.ALEA.ENTRE.BORNES(1,9)*1000</f>
        <v>5000</v>
      </c>
      <c r="Q23" s="3">
        <f ca="1">_XLL.ALEA.ENTRE.BORNES(2,9)</f>
        <v>6</v>
      </c>
      <c r="R23" s="3">
        <f ca="1">_XLL.ALEA.ENTRE.BORNES(6,9)</f>
        <v>9</v>
      </c>
    </row>
    <row r="24" spans="1:18" ht="22.5" customHeight="1">
      <c r="A24" s="21">
        <v>19</v>
      </c>
      <c r="B24" s="22" t="str">
        <f>N24&amp;" x "&amp;O24&amp;" = ____"</f>
        <v>7 x 7 = ____</v>
      </c>
      <c r="C24" s="23"/>
      <c r="D24" s="24">
        <v>44</v>
      </c>
      <c r="E24" s="22" t="str">
        <f>Q24&amp;" + "&amp;R24/10&amp;" = ____"</f>
        <v>1 + 1,6 = ____</v>
      </c>
      <c r="F24" s="22"/>
      <c r="G24" s="25"/>
      <c r="H24" s="26">
        <f>+N24*O24</f>
        <v>49</v>
      </c>
      <c r="I24" s="27"/>
      <c r="J24" s="27"/>
      <c r="K24" s="29">
        <f>+Q24+R24/10</f>
        <v>2.6</v>
      </c>
      <c r="L24"/>
      <c r="M24"/>
      <c r="N24" s="3">
        <f ca="1">_XLL.ALEA.ENTRE.BORNES(2,9)</f>
        <v>7</v>
      </c>
      <c r="O24" s="3">
        <f ca="1">_XLL.ALEA.ENTRE.BORNES(6,9)</f>
        <v>7</v>
      </c>
      <c r="Q24" s="3">
        <f ca="1">_XLL.ALEA.ENTRE.BORNES(1,9)</f>
        <v>1</v>
      </c>
      <c r="R24" s="3">
        <f ca="1">_XLL.ALEA.ENTRE.BORNES(10,99)</f>
        <v>16</v>
      </c>
    </row>
    <row r="25" spans="1:18" ht="22.5" customHeight="1">
      <c r="A25" s="21">
        <v>20</v>
      </c>
      <c r="B25" s="22" t="str">
        <f>N25&amp;" x "&amp;O25&amp;" = ____"</f>
        <v>6 x 70 = ____</v>
      </c>
      <c r="C25" s="23"/>
      <c r="D25" s="24">
        <v>45</v>
      </c>
      <c r="E25" s="22" t="str">
        <f>Q25&amp;" + "&amp;R25&amp;" = ____"</f>
        <v>1504 + 9000 = ____</v>
      </c>
      <c r="F25" s="22"/>
      <c r="G25" s="25"/>
      <c r="H25" s="26">
        <f>+N25*O25</f>
        <v>420</v>
      </c>
      <c r="I25" s="27"/>
      <c r="J25" s="27"/>
      <c r="K25" s="26">
        <f>+Q25+R25</f>
        <v>10504</v>
      </c>
      <c r="L25"/>
      <c r="M25"/>
      <c r="N25" s="3">
        <f ca="1">_XLL.ALEA.ENTRE.BORNES(0,9)</f>
        <v>6</v>
      </c>
      <c r="O25" s="3">
        <f ca="1">_XLL.ALEA.ENTRE.BORNES(1,9)*10</f>
        <v>70</v>
      </c>
      <c r="Q25" s="3">
        <f ca="1">_XLL.ALEA.ENTRE.BORNES(1000,9999)</f>
        <v>1504</v>
      </c>
      <c r="R25" s="3">
        <f ca="1">_XLL.ALEA.ENTRE.BORNES(1,9)*1000</f>
        <v>9000</v>
      </c>
    </row>
    <row r="26" spans="1:18" ht="22.5" customHeight="1">
      <c r="A26" s="21">
        <v>21</v>
      </c>
      <c r="B26" s="22" t="str">
        <f>+N26&amp;" x 100 = ____"</f>
        <v>80 x 100 = ____</v>
      </c>
      <c r="C26" s="23"/>
      <c r="D26" s="24">
        <v>46</v>
      </c>
      <c r="E26" s="22" t="str">
        <f>Q26&amp;" + "&amp;R26/10&amp;" = ____"</f>
        <v>6 + 6,3 = ____</v>
      </c>
      <c r="F26" s="35"/>
      <c r="G26" s="36"/>
      <c r="H26" s="26">
        <f>+N26*100</f>
        <v>8000</v>
      </c>
      <c r="I26" s="27"/>
      <c r="J26" s="27"/>
      <c r="K26" s="29">
        <f>+Q26+R26/10</f>
        <v>12.3</v>
      </c>
      <c r="L26"/>
      <c r="M26"/>
      <c r="N26" s="3">
        <f ca="1">_XLL.ALEA.ENTRE.BORNES(1,99)</f>
        <v>80</v>
      </c>
      <c r="Q26" s="3">
        <f ca="1">_XLL.ALEA.ENTRE.BORNES(1,9)</f>
        <v>6</v>
      </c>
      <c r="R26" s="3">
        <f ca="1">_XLL.ALEA.ENTRE.BORNES(10,99)</f>
        <v>63</v>
      </c>
    </row>
    <row r="27" spans="1:18" ht="22.5" customHeight="1">
      <c r="A27" s="21">
        <v>22</v>
      </c>
      <c r="B27" s="22" t="str">
        <f>N27&amp;" + "&amp;O27&amp;" = ____"</f>
        <v>284 + 700 = ____</v>
      </c>
      <c r="C27" s="23"/>
      <c r="D27" s="24">
        <v>47</v>
      </c>
      <c r="E27" s="22" t="str">
        <f>+Q27&amp;" x 100 = ____"</f>
        <v>15 x 100 = ____</v>
      </c>
      <c r="F27" s="35"/>
      <c r="G27" s="36"/>
      <c r="H27" s="26">
        <f>+N27+O27</f>
        <v>984</v>
      </c>
      <c r="I27" s="27"/>
      <c r="J27" s="27"/>
      <c r="K27" s="26">
        <f>+Q27*100</f>
        <v>1500</v>
      </c>
      <c r="L27"/>
      <c r="M27"/>
      <c r="N27" s="3">
        <f ca="1">_XLL.ALEA.ENTRE.BORNES(100,999)</f>
        <v>284</v>
      </c>
      <c r="O27" s="3">
        <f ca="1">_XLL.ALEA.ENTRE.BORNES(1,9)*100</f>
        <v>700</v>
      </c>
      <c r="Q27" s="3">
        <f ca="1">_XLL.ALEA.ENTRE.BORNES(13,20)</f>
        <v>15</v>
      </c>
      <c r="R27" s="3"/>
    </row>
    <row r="28" spans="1:18" ht="22.5" customHeight="1">
      <c r="A28" s="21">
        <v>23</v>
      </c>
      <c r="B28" s="22" t="str">
        <f>+N28&amp;" x 10 = ____"</f>
        <v>51 x 10 = ____</v>
      </c>
      <c r="C28" s="23"/>
      <c r="D28" s="24">
        <v>48</v>
      </c>
      <c r="E28" s="22" t="str">
        <f>Q28&amp;" : "&amp;R28&amp;" ?  q =_____, r =___"</f>
        <v>10 : 3 ?  q =_____, r =___</v>
      </c>
      <c r="F28" s="35"/>
      <c r="G28" s="36"/>
      <c r="H28" s="26">
        <f>+N28*10</f>
        <v>510</v>
      </c>
      <c r="I28" s="27"/>
      <c r="J28" s="27"/>
      <c r="K28" s="26" t="str">
        <f>"q: "&amp;INT(Q28/R28)&amp;" r: "&amp;(Q28-R28*INT(Q28/R28))</f>
        <v>q: 3 r: 1</v>
      </c>
      <c r="L28"/>
      <c r="M28"/>
      <c r="N28" s="3">
        <f ca="1">_XLL.ALEA.ENTRE.BORNES(1,99)</f>
        <v>51</v>
      </c>
      <c r="O28" s="3">
        <f ca="1">_XLL.ALEA.ENTRE.BORNES(1,9)*10</f>
        <v>40</v>
      </c>
      <c r="Q28" s="3">
        <f ca="1">+R28*_XLL.ALEA.ENTRE.BORNES(2,9)+_XLL.ALEA.ENTRE.BORNES(1,R28-1)</f>
        <v>10</v>
      </c>
      <c r="R28" s="3">
        <f ca="1">_XLL.ALEA.ENTRE.BORNES(2,9)</f>
        <v>3</v>
      </c>
    </row>
    <row r="29" spans="1:18" ht="22.5" customHeight="1">
      <c r="A29" s="21">
        <v>24</v>
      </c>
      <c r="B29" s="22" t="str">
        <f>N29&amp;" : "&amp;O29&amp;" ?  q =_____, r =___"</f>
        <v>26 : 8 ?  q =_____, r =___</v>
      </c>
      <c r="C29" s="23"/>
      <c r="D29" s="24">
        <v>49</v>
      </c>
      <c r="E29" s="22" t="str">
        <f>Q29&amp;" x "&amp;R29&amp;" = ____"</f>
        <v>6 x 7 = ____</v>
      </c>
      <c r="F29" s="35"/>
      <c r="G29" s="36"/>
      <c r="H29" s="26" t="str">
        <f>"q: "&amp;INT(N29/O29)&amp;" r: "&amp;(N29-O29*INT(N29/O29))</f>
        <v>q: 3 r: 2</v>
      </c>
      <c r="I29" s="27"/>
      <c r="J29" s="27"/>
      <c r="K29" s="26">
        <f>+Q29*R29</f>
        <v>42</v>
      </c>
      <c r="L29"/>
      <c r="M29"/>
      <c r="N29" s="3">
        <f ca="1">+O29*_XLL.ALEA.ENTRE.BORNES(2,9)+_XLL.ALEA.ENTRE.BORNES(1,O29-1)</f>
        <v>26</v>
      </c>
      <c r="O29" s="3">
        <f ca="1">_XLL.ALEA.ENTRE.BORNES(2,9)</f>
        <v>8</v>
      </c>
      <c r="Q29" s="3">
        <f ca="1">_XLL.ALEA.ENTRE.BORNES(2,9)</f>
        <v>6</v>
      </c>
      <c r="R29" s="3">
        <f ca="1">_XLL.ALEA.ENTRE.BORNES(6,9)</f>
        <v>7</v>
      </c>
    </row>
    <row r="30" spans="1:18" ht="22.5" customHeight="1">
      <c r="A30" s="21">
        <v>25</v>
      </c>
      <c r="B30" s="22" t="str">
        <f>N30&amp;" x "&amp;O30&amp;" = ____"</f>
        <v>3 x 9 = ____</v>
      </c>
      <c r="C30" s="23"/>
      <c r="D30" s="24">
        <v>50</v>
      </c>
      <c r="E30" s="22" t="str">
        <f>Q30&amp;" x "&amp;R30&amp;" = ____"</f>
        <v>80 x 10 = ____</v>
      </c>
      <c r="F30" s="35"/>
      <c r="G30" s="36"/>
      <c r="H30" s="26">
        <f>+N30*O30</f>
        <v>27</v>
      </c>
      <c r="I30" s="27"/>
      <c r="J30" s="27"/>
      <c r="K30" s="26">
        <f>+Q30*R30</f>
        <v>800</v>
      </c>
      <c r="L30"/>
      <c r="M30"/>
      <c r="N30" s="3">
        <f ca="1">_XLL.ALEA.ENTRE.BORNES(2,9)</f>
        <v>3</v>
      </c>
      <c r="O30" s="3">
        <f ca="1">_XLL.ALEA.ENTRE.BORNES(6,9)</f>
        <v>9</v>
      </c>
      <c r="Q30" s="3">
        <f ca="1">_XLL.ALEA.ENTRE.BORNES(1,9)*10</f>
        <v>80</v>
      </c>
      <c r="R30" s="3">
        <f ca="1">_XLL.ALEA.ENTRE.BORNES(1,9)*10</f>
        <v>10</v>
      </c>
    </row>
    <row r="31" spans="1:19" ht="15">
      <c r="A31" s="15"/>
      <c r="B31" s="16"/>
      <c r="C31" s="39"/>
      <c r="D31" s="17"/>
      <c r="E31" s="16"/>
      <c r="F31" s="16"/>
      <c r="G31" s="18"/>
      <c r="H31" s="26"/>
      <c r="K31" s="40"/>
      <c r="Q31" s="3"/>
      <c r="R31" s="3"/>
      <c r="S31" s="16"/>
    </row>
    <row r="32" spans="1:18" ht="15">
      <c r="A32" s="15"/>
      <c r="B32" s="16"/>
      <c r="C32" s="16"/>
      <c r="D32" s="17"/>
      <c r="E32" s="16"/>
      <c r="F32" s="16"/>
      <c r="G32" s="16"/>
      <c r="H32" s="27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2986111111111114" right="0.3402777777777778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9"/>
  <sheetViews>
    <sheetView showGridLines="0" zoomScalePageLayoutView="0" workbookViewId="0" topLeftCell="A1">
      <selection activeCell="H5" sqref="H5:K5"/>
    </sheetView>
  </sheetViews>
  <sheetFormatPr defaultColWidth="11.421875" defaultRowHeight="15"/>
  <cols>
    <col min="1" max="1" width="4.7109375" style="1" customWidth="1"/>
    <col min="2" max="2" width="25.00390625" style="0" customWidth="1"/>
    <col min="3" max="3" width="5.00390625" style="0" customWidth="1"/>
    <col min="4" max="4" width="5.00390625" style="2" customWidth="1"/>
    <col min="5" max="5" width="28.421875" style="0" customWidth="1"/>
    <col min="6" max="6" width="10.00390625" style="0" customWidth="1"/>
    <col min="7" max="7" width="1.28515625" style="0" customWidth="1"/>
    <col min="8" max="8" width="7.421875" style="0" customWidth="1"/>
    <col min="9" max="10" width="0" style="0" hidden="1" customWidth="1"/>
    <col min="11" max="11" width="7.421875" style="0" customWidth="1"/>
    <col min="12" max="15" width="0" style="3" hidden="1" customWidth="1"/>
    <col min="16" max="18" width="0" style="0" hidden="1" customWidth="1"/>
  </cols>
  <sheetData>
    <row r="1" spans="1:13" ht="15">
      <c r="A1" s="4"/>
      <c r="B1" s="5"/>
      <c r="C1" s="5"/>
      <c r="D1" s="6"/>
      <c r="E1" s="5"/>
      <c r="F1" s="5"/>
      <c r="G1" s="5"/>
      <c r="K1" s="7"/>
      <c r="L1" s="3">
        <f>ROUND(+M1*1000,0)</f>
        <v>57</v>
      </c>
      <c r="M1" s="3">
        <f ca="1">RAND()</f>
        <v>0.056837551319750546</v>
      </c>
    </row>
    <row r="2" spans="1:11" ht="27.75" customHeight="1">
      <c r="A2" s="50" t="str">
        <f>"Défi : 50 calculs en 5 minutes (série "&amp;L1&amp;")"</f>
        <v>Défi : 50 calculs en 5 minutes (série 57)</v>
      </c>
      <c r="B2" s="50"/>
      <c r="C2" s="50"/>
      <c r="D2" s="50"/>
      <c r="E2" s="50"/>
      <c r="F2" s="50"/>
      <c r="G2" s="8"/>
      <c r="H2" s="51" t="str">
        <f>"série "&amp;L1</f>
        <v>série 57</v>
      </c>
      <c r="I2" s="51"/>
      <c r="J2" s="51"/>
      <c r="K2" s="51"/>
    </row>
    <row r="3" spans="1:9" ht="15">
      <c r="A3" s="52" t="s">
        <v>6</v>
      </c>
      <c r="B3" s="52"/>
      <c r="C3" s="52"/>
      <c r="D3" s="52"/>
      <c r="E3" s="52"/>
      <c r="F3" s="52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43" t="s">
        <v>3</v>
      </c>
      <c r="O5" s="44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6 x ____ = 54</v>
      </c>
      <c r="C6" s="23"/>
      <c r="D6" s="24">
        <v>26</v>
      </c>
      <c r="E6" s="22" t="str">
        <f>+Q6&amp;" x 11 = ____"</f>
        <v>9 x 11 = ____</v>
      </c>
      <c r="F6" s="22"/>
      <c r="G6" s="25"/>
      <c r="H6" s="26">
        <f>+O6</f>
        <v>9</v>
      </c>
      <c r="I6" s="27"/>
      <c r="J6" s="27"/>
      <c r="K6" s="26">
        <f>+Q6*11</f>
        <v>99</v>
      </c>
      <c r="L6"/>
      <c r="M6"/>
      <c r="N6" s="3">
        <f ca="1">_XLL.ALEA.ENTRE.BORNES(2,9)</f>
        <v>6</v>
      </c>
      <c r="O6" s="3">
        <f ca="1">_XLL.ALEA.ENTRE.BORNES(6,9)</f>
        <v>9</v>
      </c>
      <c r="Q6" s="3">
        <f>+$N$7+6</f>
        <v>9</v>
      </c>
      <c r="R6" s="3"/>
    </row>
    <row r="7" spans="1:18" ht="22.5" customHeight="1">
      <c r="A7" s="21">
        <v>2</v>
      </c>
      <c r="B7" s="22" t="str">
        <f>+N7&amp;" x 11 = ____"</f>
        <v>3 x 11 = ____</v>
      </c>
      <c r="C7" s="23"/>
      <c r="D7" s="24">
        <v>27</v>
      </c>
      <c r="E7" s="22" t="str">
        <f>Q7*100+R7&amp;" pour aller à "&amp;(Q7+1)*100&amp;" : ____"</f>
        <v>180 pour aller à 200 : ____</v>
      </c>
      <c r="F7" s="22"/>
      <c r="G7" s="25"/>
      <c r="H7" s="26">
        <f>+N7*11</f>
        <v>33</v>
      </c>
      <c r="I7" s="27"/>
      <c r="J7" s="27"/>
      <c r="K7" s="26">
        <f>100-R7</f>
        <v>20</v>
      </c>
      <c r="L7"/>
      <c r="M7"/>
      <c r="N7" s="3">
        <f ca="1">_XLL.ALEA.ENTRE.BORNES(2,4)</f>
        <v>3</v>
      </c>
      <c r="Q7" s="3">
        <f ca="1">_XLL.ALEA.ENTRE.BORNES(1,9)</f>
        <v>1</v>
      </c>
      <c r="R7" s="3">
        <f ca="1">_XLL.ALEA.ENTRE.BORNES(1,99)</f>
        <v>80</v>
      </c>
    </row>
    <row r="8" spans="1:18" ht="22.5" customHeight="1">
      <c r="A8" s="21">
        <v>3</v>
      </c>
      <c r="B8" s="22" t="str">
        <f>N8&amp;" x 10 ="</f>
        <v>2,9 x 10 =</v>
      </c>
      <c r="C8" s="23"/>
      <c r="D8" s="24">
        <v>28</v>
      </c>
      <c r="E8" s="22" t="str">
        <f>Q8&amp;" - "&amp;R8&amp;" = ____"</f>
        <v>794 - 50 = ____</v>
      </c>
      <c r="F8" s="22"/>
      <c r="G8" s="25"/>
      <c r="H8" s="26">
        <f>N8*10</f>
        <v>29</v>
      </c>
      <c r="I8" s="27"/>
      <c r="J8" s="27"/>
      <c r="K8" s="26">
        <f>+Q8-R8</f>
        <v>744</v>
      </c>
      <c r="L8"/>
      <c r="M8"/>
      <c r="N8" s="3">
        <f ca="1">_XLL.ALEA.ENTRE.BORNES(11,99)/10</f>
        <v>2.9</v>
      </c>
      <c r="Q8" s="3">
        <f ca="1">_XLL.ALEA.ENTRE.BORNES(100,999)</f>
        <v>794</v>
      </c>
      <c r="R8" s="3">
        <f ca="1">_XLL.ALEA.ENTRE.BORNES(1,9)*10</f>
        <v>50</v>
      </c>
    </row>
    <row r="9" spans="1:18" ht="22.5" customHeight="1">
      <c r="A9" s="21">
        <v>4</v>
      </c>
      <c r="B9" s="22" t="str">
        <f>N9*100+O9&amp;" + ____ = "&amp;(N9+1)*100</f>
        <v>545 + ____ = 600</v>
      </c>
      <c r="C9" s="23"/>
      <c r="D9" s="24">
        <v>29</v>
      </c>
      <c r="E9" s="22" t="str">
        <f>"La moitié de "&amp;Q9*2&amp;" est : ____"</f>
        <v>La moitié de 10 est : ____</v>
      </c>
      <c r="F9" s="22"/>
      <c r="G9" s="25"/>
      <c r="H9" s="26">
        <f>100-O9</f>
        <v>55</v>
      </c>
      <c r="I9" s="27"/>
      <c r="J9" s="27"/>
      <c r="K9" s="26">
        <f>Q9</f>
        <v>5</v>
      </c>
      <c r="L9"/>
      <c r="M9"/>
      <c r="N9" s="3">
        <f ca="1">_XLL.ALEA.ENTRE.BORNES(1,9)</f>
        <v>5</v>
      </c>
      <c r="O9" s="3">
        <f ca="1">_XLL.ALEA.ENTRE.BORNES(1,99)</f>
        <v>45</v>
      </c>
      <c r="Q9" s="3">
        <f ca="1">_XLL.ALEA.ENTRE.BORNES(1,99)</f>
        <v>5</v>
      </c>
      <c r="R9" s="3"/>
    </row>
    <row r="10" spans="1:18" ht="22.5" customHeight="1">
      <c r="A10" s="21">
        <v>5</v>
      </c>
      <c r="B10" s="22" t="str">
        <f>N10&amp;" - "&amp;O10&amp;" = ____"</f>
        <v>99 - 0 = ____</v>
      </c>
      <c r="C10" s="23"/>
      <c r="D10" s="24">
        <v>30</v>
      </c>
      <c r="E10" s="22" t="str">
        <f>Q10&amp;" x 1 000 ="</f>
        <v>6,8 x 1 000 =</v>
      </c>
      <c r="F10" s="22"/>
      <c r="G10" s="25"/>
      <c r="H10" s="26">
        <f>+N10-O10</f>
        <v>99</v>
      </c>
      <c r="I10" s="27"/>
      <c r="J10" s="27"/>
      <c r="K10" s="26">
        <f>+Q10*1000</f>
        <v>6800</v>
      </c>
      <c r="L10"/>
      <c r="M10"/>
      <c r="N10" s="3">
        <f ca="1">_XLL.ALEA.ENTRE.BORNES(10,99)</f>
        <v>99</v>
      </c>
      <c r="O10" s="3">
        <f ca="1">_XLL.ALEA.ENTRE.BORNES(0,9)</f>
        <v>0</v>
      </c>
      <c r="Q10" s="3">
        <f ca="1">_XLL.ALEA.ENTRE.BORNES(11,99)/10</f>
        <v>6.8</v>
      </c>
      <c r="R10" s="3"/>
    </row>
    <row r="11" spans="1:18" ht="22.5" customHeight="1">
      <c r="A11" s="21">
        <v>6</v>
      </c>
      <c r="B11" s="22" t="str">
        <f>N11&amp;" x 100 ="</f>
        <v>2,1 x 100 =</v>
      </c>
      <c r="C11" s="23"/>
      <c r="D11" s="24">
        <v>31</v>
      </c>
      <c r="E11" s="22" t="str">
        <f>Q11&amp;" x ____ = "&amp;Q11*R11</f>
        <v>2 x ____ = 14</v>
      </c>
      <c r="F11" s="22"/>
      <c r="G11" s="25"/>
      <c r="H11" s="26">
        <f>N11*100</f>
        <v>210</v>
      </c>
      <c r="I11" s="26"/>
      <c r="J11" s="26"/>
      <c r="K11" s="26">
        <f>+R11</f>
        <v>7</v>
      </c>
      <c r="L11"/>
      <c r="M11"/>
      <c r="N11" s="3">
        <f ca="1">_XLL.ALEA.ENTRE.BORNES(11,99)/10</f>
        <v>2.1</v>
      </c>
      <c r="Q11" s="3">
        <f ca="1">_XLL.ALEA.ENTRE.BORNES(2,9)</f>
        <v>2</v>
      </c>
      <c r="R11" s="3">
        <f ca="1">_XLL.ALEA.ENTRE.BORNES(6,9)</f>
        <v>7</v>
      </c>
    </row>
    <row r="12" spans="1:18" ht="22.5" customHeight="1">
      <c r="A12" s="21">
        <v>7</v>
      </c>
      <c r="B12" s="22" t="str">
        <f>N12&amp;" x ____ = "&amp;N12*O12</f>
        <v>2 x ____ = 18</v>
      </c>
      <c r="C12" s="23"/>
      <c r="D12" s="24">
        <v>32</v>
      </c>
      <c r="E12" s="22" t="str">
        <f>+Q12&amp;" x 11 = ____"</f>
        <v>6 x 11 = ____</v>
      </c>
      <c r="F12" s="22"/>
      <c r="G12" s="25"/>
      <c r="H12" s="26">
        <f>+O12</f>
        <v>9</v>
      </c>
      <c r="I12" s="27"/>
      <c r="J12" s="27"/>
      <c r="K12" s="26">
        <f>+Q12*11</f>
        <v>66</v>
      </c>
      <c r="L12"/>
      <c r="M12"/>
      <c r="N12" s="3">
        <f ca="1">_XLL.ALEA.ENTRE.BORNES(2,9)</f>
        <v>2</v>
      </c>
      <c r="O12" s="3">
        <f ca="1">_XLL.ALEA.ENTRE.BORNES(6,9)</f>
        <v>9</v>
      </c>
      <c r="Q12" s="3">
        <f>+$N$7+3</f>
        <v>6</v>
      </c>
      <c r="R12" s="3"/>
    </row>
    <row r="13" spans="1:18" ht="22.5" customHeight="1">
      <c r="A13" s="21">
        <v>8</v>
      </c>
      <c r="B13" s="22" t="str">
        <f>+N13&amp;" x 11 = ____"</f>
        <v>5 x 11 = ____</v>
      </c>
      <c r="C13" s="23"/>
      <c r="D13" s="24">
        <v>33</v>
      </c>
      <c r="E13" s="22" t="str">
        <f>"Le double de "&amp;Q13&amp;" est : ____"</f>
        <v>Le double de 32 est : ____</v>
      </c>
      <c r="F13" s="22"/>
      <c r="G13" s="25"/>
      <c r="H13" s="26">
        <f>+N13*11</f>
        <v>55</v>
      </c>
      <c r="I13" s="27"/>
      <c r="J13" s="27"/>
      <c r="K13" s="26">
        <f>Q13*2</f>
        <v>64</v>
      </c>
      <c r="L13"/>
      <c r="M13"/>
      <c r="N13" s="3">
        <f>+N7+2</f>
        <v>5</v>
      </c>
      <c r="Q13" s="3">
        <f ca="1">_XLL.ALEA.ENTRE.BORNES(1,99)</f>
        <v>32</v>
      </c>
      <c r="R13" s="3"/>
    </row>
    <row r="14" spans="1:18" ht="22.5" customHeight="1">
      <c r="A14" s="21">
        <v>9</v>
      </c>
      <c r="B14" s="22" t="str">
        <f>"La moitié de "&amp;N14*2&amp;" est : ____"</f>
        <v>La moitié de 104 est : ____</v>
      </c>
      <c r="C14" s="23"/>
      <c r="D14" s="24">
        <v>34</v>
      </c>
      <c r="E14" s="22" t="str">
        <f>Q14&amp;" x 10 ="</f>
        <v>3,9 x 10 =</v>
      </c>
      <c r="F14" s="22"/>
      <c r="G14" s="25"/>
      <c r="H14" s="26">
        <f>+N14</f>
        <v>52</v>
      </c>
      <c r="I14" s="27"/>
      <c r="J14" s="27"/>
      <c r="K14" s="26">
        <f>Q14*10</f>
        <v>39</v>
      </c>
      <c r="L14"/>
      <c r="M14"/>
      <c r="N14" s="3">
        <f ca="1">_XLL.ALEA.ENTRE.BORNES(1,99)</f>
        <v>52</v>
      </c>
      <c r="Q14" s="3">
        <f ca="1">_XLL.ALEA.ENTRE.BORNES(11,99)/10</f>
        <v>3.9</v>
      </c>
      <c r="R14" s="3"/>
    </row>
    <row r="15" spans="1:18" ht="22.5" customHeight="1">
      <c r="A15" s="21">
        <v>10</v>
      </c>
      <c r="B15" s="22" t="str">
        <f>N15*100+O15&amp;" pour aller à "&amp;(N15+1)*100&amp;" : ____"</f>
        <v>412 pour aller à 500 : ____</v>
      </c>
      <c r="C15" s="23"/>
      <c r="D15" s="24">
        <v>35</v>
      </c>
      <c r="E15" s="22" t="str">
        <f>Q15*100+R15&amp;" + ____ = "&amp;(Q15+1)*100</f>
        <v>320 + ____ = 400</v>
      </c>
      <c r="F15" s="22"/>
      <c r="G15" s="25"/>
      <c r="H15" s="26">
        <f>100-O15</f>
        <v>88</v>
      </c>
      <c r="I15" s="27"/>
      <c r="J15" s="27"/>
      <c r="K15" s="26">
        <f>100-R15</f>
        <v>80</v>
      </c>
      <c r="L15"/>
      <c r="M15"/>
      <c r="N15" s="3">
        <f ca="1">_XLL.ALEA.ENTRE.BORNES(1,9)</f>
        <v>4</v>
      </c>
      <c r="O15" s="3">
        <f ca="1">_XLL.ALEA.ENTRE.BORNES(1,99)</f>
        <v>12</v>
      </c>
      <c r="Q15" s="3">
        <f ca="1">_XLL.ALEA.ENTRE.BORNES(1,9)</f>
        <v>3</v>
      </c>
      <c r="R15" s="3">
        <f ca="1">_XLL.ALEA.ENTRE.BORNES(1,99)</f>
        <v>20</v>
      </c>
    </row>
    <row r="16" spans="1:18" ht="22.5" customHeight="1">
      <c r="A16" s="21">
        <v>11</v>
      </c>
      <c r="B16" s="22" t="str">
        <f>"Le double de "&amp;N16&amp;" est : ____"</f>
        <v>Le double de 18 est : ____</v>
      </c>
      <c r="C16" s="23"/>
      <c r="D16" s="24">
        <v>36</v>
      </c>
      <c r="E16" s="22" t="str">
        <f>"La moitié de "&amp;Q16*2&amp;" est : ____"</f>
        <v>La moitié de 44 est : ____</v>
      </c>
      <c r="F16" s="22"/>
      <c r="G16" s="25"/>
      <c r="H16" s="26">
        <f>N16*2</f>
        <v>36</v>
      </c>
      <c r="I16" s="27"/>
      <c r="J16" s="27"/>
      <c r="K16" s="26">
        <f>Q16</f>
        <v>22</v>
      </c>
      <c r="L16"/>
      <c r="M16"/>
      <c r="N16" s="3">
        <f ca="1">_XLL.ALEA.ENTRE.BORNES(1,99)</f>
        <v>18</v>
      </c>
      <c r="Q16" s="3">
        <f ca="1">_XLL.ALEA.ENTRE.BORNES(1,99)</f>
        <v>22</v>
      </c>
      <c r="R16" s="3" t="s">
        <v>7</v>
      </c>
    </row>
    <row r="17" spans="1:18" ht="22.5" customHeight="1">
      <c r="A17" s="21">
        <v>12</v>
      </c>
      <c r="B17" s="22" t="str">
        <f>N17&amp;" x 100 ="</f>
        <v>7,9 x 100 =</v>
      </c>
      <c r="C17" s="23"/>
      <c r="D17" s="24">
        <v>37</v>
      </c>
      <c r="E17" s="22" t="str">
        <f>Q17&amp;" x ____ = "&amp;Q17*R17</f>
        <v>5 x ____ = 40</v>
      </c>
      <c r="F17" s="22"/>
      <c r="G17" s="25"/>
      <c r="H17" s="26">
        <f>+N17*100</f>
        <v>790</v>
      </c>
      <c r="I17" s="27"/>
      <c r="J17" s="27"/>
      <c r="K17" s="26">
        <f>+R17</f>
        <v>8</v>
      </c>
      <c r="L17"/>
      <c r="M17"/>
      <c r="N17" s="3">
        <f ca="1">_XLL.ALEA.ENTRE.BORNES(11,99)/10</f>
        <v>7.9</v>
      </c>
      <c r="Q17" s="3">
        <f ca="1">_XLL.ALEA.ENTRE.BORNES(2,9)</f>
        <v>5</v>
      </c>
      <c r="R17" s="3">
        <f ca="1">_XLL.ALEA.ENTRE.BORNES(6,9)</f>
        <v>8</v>
      </c>
    </row>
    <row r="18" spans="1:18" ht="22.5" customHeight="1">
      <c r="A18" s="21">
        <v>13</v>
      </c>
      <c r="B18" s="22" t="str">
        <f>N18&amp;" x ____ = "&amp;N18*O18</f>
        <v>8 x ____ = 56</v>
      </c>
      <c r="C18" s="23"/>
      <c r="D18" s="24">
        <v>38</v>
      </c>
      <c r="E18" s="22" t="str">
        <f>+Q18&amp;" x 11 = ____"</f>
        <v>4 x 11 = ____</v>
      </c>
      <c r="F18" s="22"/>
      <c r="G18" s="25"/>
      <c r="H18" s="26">
        <f>+O18</f>
        <v>7</v>
      </c>
      <c r="I18" s="27"/>
      <c r="J18" s="27"/>
      <c r="K18" s="26">
        <f>+Q18*11</f>
        <v>44</v>
      </c>
      <c r="L18"/>
      <c r="M18"/>
      <c r="N18" s="3">
        <f ca="1">_XLL.ALEA.ENTRE.BORNES(2,9)</f>
        <v>8</v>
      </c>
      <c r="O18" s="3">
        <f ca="1">_XLL.ALEA.ENTRE.BORNES(6,9)</f>
        <v>7</v>
      </c>
      <c r="Q18" s="3">
        <f>+$N$7+1</f>
        <v>4</v>
      </c>
      <c r="R18" s="3"/>
    </row>
    <row r="19" spans="1:18" ht="22.5" customHeight="1">
      <c r="A19" s="21">
        <v>14</v>
      </c>
      <c r="B19" s="22" t="str">
        <f>+N19&amp;" x 11 = ____"</f>
        <v>8 x 11 = ____</v>
      </c>
      <c r="C19" s="23"/>
      <c r="D19" s="24">
        <v>39</v>
      </c>
      <c r="E19" s="22" t="str">
        <f>Q19&amp;" x 1 000 ="</f>
        <v>2,3 x 1 000 =</v>
      </c>
      <c r="F19" s="22"/>
      <c r="G19" s="25"/>
      <c r="H19" s="26">
        <f>+N19*11</f>
        <v>88</v>
      </c>
      <c r="I19" s="27"/>
      <c r="J19" s="27"/>
      <c r="K19" s="26">
        <f>Q19*1000</f>
        <v>2300</v>
      </c>
      <c r="L19"/>
      <c r="M19"/>
      <c r="N19" s="3">
        <f>+$N$7+5</f>
        <v>8</v>
      </c>
      <c r="Q19" s="3">
        <f ca="1">_XLL.ALEA.ENTRE.BORNES(11,99)/10</f>
        <v>2.3</v>
      </c>
      <c r="R19" s="3"/>
    </row>
    <row r="20" spans="1:18" ht="22.5" customHeight="1">
      <c r="A20" s="21">
        <v>15</v>
      </c>
      <c r="B20" s="22" t="str">
        <f>"Le double de "&amp;N20&amp;" est : ____"</f>
        <v>Le double de 39 est : ____</v>
      </c>
      <c r="C20" s="23"/>
      <c r="D20" s="24">
        <v>40</v>
      </c>
      <c r="E20" s="22" t="str">
        <f>Q20&amp;" - "&amp;R20&amp;" = ____"</f>
        <v>251 - 40 = ____</v>
      </c>
      <c r="F20" s="22"/>
      <c r="G20" s="25"/>
      <c r="H20" s="26">
        <f>N20*2</f>
        <v>78</v>
      </c>
      <c r="I20" s="27"/>
      <c r="J20" s="27"/>
      <c r="K20" s="26">
        <f>+Q20-R20</f>
        <v>211</v>
      </c>
      <c r="L20"/>
      <c r="M20"/>
      <c r="N20" s="3">
        <f ca="1">_XLL.ALEA.ENTRE.BORNES(1,99)</f>
        <v>39</v>
      </c>
      <c r="Q20" s="3">
        <f ca="1">_XLL.ALEA.ENTRE.BORNES(100,999)</f>
        <v>251</v>
      </c>
      <c r="R20" s="3">
        <f ca="1">_XLL.ALEA.ENTRE.BORNES(1,9)*10</f>
        <v>40</v>
      </c>
    </row>
    <row r="21" spans="1:18" ht="22.5" customHeight="1">
      <c r="A21" s="21">
        <v>16</v>
      </c>
      <c r="B21" s="22" t="str">
        <f>N21*100+O21&amp;" + ____ = "&amp;(N21+1)*100</f>
        <v>536 + ____ = 600</v>
      </c>
      <c r="C21" s="23"/>
      <c r="D21" s="24">
        <v>41</v>
      </c>
      <c r="E21" s="22" t="str">
        <f>Q21*100+R21&amp;" + ____ = "&amp;(Q21+1)*100</f>
        <v>637 + ____ = 700</v>
      </c>
      <c r="F21" s="22"/>
      <c r="G21" s="25"/>
      <c r="H21" s="26">
        <f>100-O21</f>
        <v>64</v>
      </c>
      <c r="I21" s="27"/>
      <c r="J21" s="27"/>
      <c r="K21" s="26">
        <f>100-R21</f>
        <v>63</v>
      </c>
      <c r="L21"/>
      <c r="M21"/>
      <c r="N21" s="3">
        <f ca="1">_XLL.ALEA.ENTRE.BORNES(1,9)</f>
        <v>5</v>
      </c>
      <c r="O21" s="3">
        <f ca="1">_XLL.ALEA.ENTRE.BORNES(1,99)</f>
        <v>36</v>
      </c>
      <c r="Q21" s="3">
        <f ca="1">_XLL.ALEA.ENTRE.BORNES(1,9)</f>
        <v>6</v>
      </c>
      <c r="R21" s="3">
        <f ca="1">_XLL.ALEA.ENTRE.BORNES(1,99)</f>
        <v>37</v>
      </c>
    </row>
    <row r="22" spans="1:18" ht="22.5" customHeight="1">
      <c r="A22" s="21">
        <v>17</v>
      </c>
      <c r="B22" s="46" t="str">
        <f>N22&amp;" - "&amp;O22&amp;" = ____"</f>
        <v>8000 - 500 = ____</v>
      </c>
      <c r="C22" s="23"/>
      <c r="D22" s="24">
        <v>42</v>
      </c>
      <c r="E22" s="22" t="str">
        <f>Q22&amp;" - "&amp;R22&amp;" = ____"</f>
        <v>86 - 0 = ____</v>
      </c>
      <c r="F22" s="22"/>
      <c r="G22" s="25"/>
      <c r="H22" s="26">
        <f>+N22-O22</f>
        <v>7500</v>
      </c>
      <c r="I22" s="27"/>
      <c r="J22" s="27"/>
      <c r="K22" s="26">
        <f>+Q22-R22</f>
        <v>86</v>
      </c>
      <c r="L22"/>
      <c r="M22"/>
      <c r="N22" s="3">
        <f ca="1">_XLL.ALEA.ENTRE.BORNES(1000,9999)</f>
        <v>8000</v>
      </c>
      <c r="O22" s="3">
        <f ca="1">_XLL.ALEA.ENTRE.BORNES(1,9)*100</f>
        <v>500</v>
      </c>
      <c r="Q22" s="3">
        <f ca="1">_XLL.ALEA.ENTRE.BORNES(10,99)</f>
        <v>86</v>
      </c>
      <c r="R22" s="3">
        <f ca="1">_XLL.ALEA.ENTRE.BORNES(0,9)</f>
        <v>0</v>
      </c>
    </row>
    <row r="23" spans="1:18" ht="22.5" customHeight="1">
      <c r="A23" s="21">
        <v>18</v>
      </c>
      <c r="B23" s="22" t="str">
        <f>N23&amp;" - "&amp;O23&amp;" = ____"</f>
        <v>48 - 9 = ____</v>
      </c>
      <c r="C23" s="23"/>
      <c r="D23" s="24">
        <v>43</v>
      </c>
      <c r="E23" s="22" t="str">
        <f>Q23&amp;" x ____ = "&amp;Q23*R23</f>
        <v>7 x ____ = 49</v>
      </c>
      <c r="F23" s="22"/>
      <c r="G23" s="25"/>
      <c r="H23" s="26">
        <f>+N23-O23</f>
        <v>39</v>
      </c>
      <c r="I23" s="27"/>
      <c r="J23" s="27"/>
      <c r="K23" s="26">
        <f>+R23</f>
        <v>7</v>
      </c>
      <c r="L23"/>
      <c r="M23"/>
      <c r="N23" s="3">
        <f ca="1">_XLL.ALEA.ENTRE.BORNES(10,99)</f>
        <v>48</v>
      </c>
      <c r="O23" s="3">
        <f ca="1">_XLL.ALEA.ENTRE.BORNES(1,9)</f>
        <v>9</v>
      </c>
      <c r="Q23" s="3">
        <f ca="1">_XLL.ALEA.ENTRE.BORNES(2,9)</f>
        <v>7</v>
      </c>
      <c r="R23" s="3">
        <f ca="1">_XLL.ALEA.ENTRE.BORNES(6,9)</f>
        <v>7</v>
      </c>
    </row>
    <row r="24" spans="1:18" ht="22.5" customHeight="1">
      <c r="A24" s="21">
        <v>19</v>
      </c>
      <c r="B24" s="22" t="str">
        <f>N24&amp;" x ____ = "&amp;N24*O24</f>
        <v>5 x ____ = 40</v>
      </c>
      <c r="C24" s="23"/>
      <c r="D24" s="24">
        <v>44</v>
      </c>
      <c r="E24" s="22" t="str">
        <f>+Q24&amp;" x 11 = ____"</f>
        <v>7 x 11 = ____</v>
      </c>
      <c r="F24" s="22"/>
      <c r="G24" s="25"/>
      <c r="H24" s="26">
        <f>+O24</f>
        <v>8</v>
      </c>
      <c r="I24" s="27"/>
      <c r="J24" s="27"/>
      <c r="K24" s="26">
        <f>+Q24*11</f>
        <v>77</v>
      </c>
      <c r="L24"/>
      <c r="M24"/>
      <c r="N24" s="3">
        <f ca="1">_XLL.ALEA.ENTRE.BORNES(2,9)</f>
        <v>5</v>
      </c>
      <c r="O24" s="3">
        <f ca="1">_XLL.ALEA.ENTRE.BORNES(6,9)</f>
        <v>8</v>
      </c>
      <c r="Q24" s="3">
        <f>+$N$7+4</f>
        <v>7</v>
      </c>
      <c r="R24" s="3"/>
    </row>
    <row r="25" spans="1:18" ht="22.5" customHeight="1">
      <c r="A25" s="21">
        <v>20</v>
      </c>
      <c r="B25" s="22" t="str">
        <f>+N25&amp;" x 11 = ____"</f>
        <v>2 x 11 = ____</v>
      </c>
      <c r="C25" s="23"/>
      <c r="D25" s="24">
        <v>45</v>
      </c>
      <c r="E25" s="22" t="str">
        <f>"Le double de "&amp;Q25&amp;" est : ____"</f>
        <v>Le double de 73 est : ____</v>
      </c>
      <c r="F25" s="22"/>
      <c r="G25" s="25"/>
      <c r="H25" s="26">
        <f>+N25*11</f>
        <v>22</v>
      </c>
      <c r="I25" s="27"/>
      <c r="J25" s="27"/>
      <c r="K25" s="26">
        <f>Q25*2</f>
        <v>146</v>
      </c>
      <c r="L25"/>
      <c r="M25"/>
      <c r="N25" s="3">
        <f>+$N$7-1</f>
        <v>2</v>
      </c>
      <c r="O25" s="3">
        <f ca="1">_XLL.ALEA.ENTRE.BORNES(6,9)</f>
        <v>9</v>
      </c>
      <c r="Q25" s="3">
        <f ca="1">_XLL.ALEA.ENTRE.BORNES(1,99)</f>
        <v>73</v>
      </c>
      <c r="R25" s="3"/>
    </row>
    <row r="26" spans="1:18" ht="22.5" customHeight="1">
      <c r="A26" s="21">
        <v>21</v>
      </c>
      <c r="B26" s="22" t="str">
        <f>"La moitié de "&amp;N26*2&amp;" est : ____"</f>
        <v>La moitié de 154 est : ____</v>
      </c>
      <c r="C26" s="23"/>
      <c r="D26" s="24">
        <v>46</v>
      </c>
      <c r="E26" s="46" t="str">
        <f>Q26&amp;" - "&amp;R26&amp;" = ____"</f>
        <v>88466 - 4000 = ____</v>
      </c>
      <c r="F26" s="35"/>
      <c r="G26" s="36"/>
      <c r="H26" s="26">
        <f>N26</f>
        <v>77</v>
      </c>
      <c r="I26" s="27"/>
      <c r="J26" s="27"/>
      <c r="K26" s="26">
        <f>+Q26-R26</f>
        <v>84466</v>
      </c>
      <c r="L26"/>
      <c r="M26"/>
      <c r="N26" s="3">
        <f ca="1">_XLL.ALEA.ENTRE.BORNES(1,99)</f>
        <v>77</v>
      </c>
      <c r="Q26" s="3">
        <f ca="1">_XLL.ALEA.ENTRE.BORNES(10000,99999)</f>
        <v>88466</v>
      </c>
      <c r="R26" s="3">
        <f ca="1">_XLL.ALEA.ENTRE.BORNES(1,9)*1000</f>
        <v>4000</v>
      </c>
    </row>
    <row r="27" spans="1:18" ht="22.5" customHeight="1">
      <c r="A27" s="21">
        <v>22</v>
      </c>
      <c r="B27" s="22" t="str">
        <f>N27*100+O27&amp;" pour aller à "&amp;(N27+1)*100&amp;" : ____"</f>
        <v>818 pour aller à 900 : ____</v>
      </c>
      <c r="C27" s="23"/>
      <c r="D27" s="24">
        <v>47</v>
      </c>
      <c r="E27" s="22" t="str">
        <f>Q27&amp;" x 100 ="</f>
        <v>4 x 100 =</v>
      </c>
      <c r="F27" s="35"/>
      <c r="G27" s="36"/>
      <c r="H27" s="26">
        <f>100-O27</f>
        <v>82</v>
      </c>
      <c r="I27" s="27"/>
      <c r="J27" s="27"/>
      <c r="K27" s="26">
        <f>Q27*100</f>
        <v>400</v>
      </c>
      <c r="L27"/>
      <c r="M27"/>
      <c r="N27" s="3">
        <f ca="1">_XLL.ALEA.ENTRE.BORNES(1,9)</f>
        <v>8</v>
      </c>
      <c r="O27" s="3">
        <f ca="1">_XLL.ALEA.ENTRE.BORNES(1,99)</f>
        <v>18</v>
      </c>
      <c r="Q27" s="3">
        <f ca="1">_XLL.ALEA.ENTRE.BORNES(11,99)/10</f>
        <v>4</v>
      </c>
      <c r="R27" s="3"/>
    </row>
    <row r="28" spans="1:18" ht="22.5" customHeight="1">
      <c r="A28" s="21">
        <v>23</v>
      </c>
      <c r="B28" s="22" t="str">
        <f>N28&amp;" x 100 ="</f>
        <v>6,4 x 100 =</v>
      </c>
      <c r="C28" s="23"/>
      <c r="D28" s="24">
        <v>48</v>
      </c>
      <c r="E28" s="22" t="str">
        <f>Q28*100+R28&amp;" pour aller à "&amp;(Q28+1)*100&amp;" : ____"</f>
        <v>364 pour aller à 400 : ____</v>
      </c>
      <c r="F28" s="35"/>
      <c r="G28" s="36"/>
      <c r="H28" s="26">
        <f>N28*100</f>
        <v>640</v>
      </c>
      <c r="I28" s="27"/>
      <c r="J28" s="27"/>
      <c r="K28" s="26">
        <f>100-R28</f>
        <v>36</v>
      </c>
      <c r="L28"/>
      <c r="M28"/>
      <c r="N28" s="3">
        <f ca="1">_XLL.ALEA.ENTRE.BORNES(11,99)/10</f>
        <v>6.4</v>
      </c>
      <c r="Q28" s="3">
        <f ca="1">_XLL.ALEA.ENTRE.BORNES(1,9)</f>
        <v>3</v>
      </c>
      <c r="R28" s="3">
        <f ca="1">_XLL.ALEA.ENTRE.BORNES(1,99)</f>
        <v>64</v>
      </c>
    </row>
    <row r="29" spans="1:18" ht="22.5" customHeight="1">
      <c r="A29" s="21">
        <v>24</v>
      </c>
      <c r="B29" s="22" t="str">
        <f>N29&amp;" - "&amp;O29&amp;" = ____"</f>
        <v>5395 - 400 = ____</v>
      </c>
      <c r="C29" s="23"/>
      <c r="D29" s="24">
        <v>49</v>
      </c>
      <c r="E29" s="22" t="str">
        <f>Q29&amp;" x ____ = "&amp;Q29*R29</f>
        <v>3 x ____ = 27</v>
      </c>
      <c r="F29" s="35"/>
      <c r="G29" s="36"/>
      <c r="H29" s="26">
        <f>+N29-O29</f>
        <v>4995</v>
      </c>
      <c r="I29" s="27"/>
      <c r="J29" s="27"/>
      <c r="K29" s="26">
        <f>+R29</f>
        <v>9</v>
      </c>
      <c r="L29"/>
      <c r="M29"/>
      <c r="N29" s="3">
        <f ca="1">_XLL.ALEA.ENTRE.BORNES(1000,9999)</f>
        <v>5395</v>
      </c>
      <c r="O29" s="3">
        <f ca="1">_XLL.ALEA.ENTRE.BORNES(1,9)*100</f>
        <v>400</v>
      </c>
      <c r="Q29" s="3">
        <f ca="1">_XLL.ALEA.ENTRE.BORNES(2,9)</f>
        <v>3</v>
      </c>
      <c r="R29" s="3">
        <f ca="1">_XLL.ALEA.ENTRE.BORNES(6,9)</f>
        <v>9</v>
      </c>
    </row>
    <row r="30" spans="1:18" ht="22.5" customHeight="1">
      <c r="A30" s="21">
        <v>25</v>
      </c>
      <c r="B30" s="22" t="str">
        <f>N30&amp;" x ____ = "&amp;N30*O30</f>
        <v>2 x ____ = 14</v>
      </c>
      <c r="C30" s="23"/>
      <c r="D30" s="24">
        <v>50</v>
      </c>
      <c r="E30" s="22" t="str">
        <f>+Q30&amp;" x 11 = ____"</f>
        <v>1 x 11 = ____</v>
      </c>
      <c r="F30" s="35"/>
      <c r="G30" s="36"/>
      <c r="H30" s="26">
        <f>+O30</f>
        <v>7</v>
      </c>
      <c r="I30" s="27"/>
      <c r="J30" s="27"/>
      <c r="K30" s="26">
        <f>+Q30*11</f>
        <v>11</v>
      </c>
      <c r="L30"/>
      <c r="M30"/>
      <c r="N30" s="3">
        <f ca="1">_XLL.ALEA.ENTRE.BORNES(2,9)</f>
        <v>2</v>
      </c>
      <c r="O30" s="3">
        <f ca="1">_XLL.ALEA.ENTRE.BORNES(6,9)</f>
        <v>7</v>
      </c>
      <c r="Q30" s="3">
        <f>+$N$7-2</f>
        <v>1</v>
      </c>
      <c r="R30" s="3">
        <f ca="1">_XLL.ALEA.ENTRE.BORNES(0,9)</f>
        <v>3</v>
      </c>
    </row>
    <row r="31" spans="1:20" ht="15">
      <c r="A31" s="15"/>
      <c r="B31" s="16"/>
      <c r="C31" s="39"/>
      <c r="D31" s="17"/>
      <c r="E31" s="16"/>
      <c r="F31" s="16"/>
      <c r="G31" s="18"/>
      <c r="H31" s="26"/>
      <c r="K31" s="40"/>
      <c r="Q31" s="3"/>
      <c r="R31" s="3"/>
      <c r="S31" s="16"/>
      <c r="T31" s="16"/>
    </row>
    <row r="32" spans="1:18" ht="15">
      <c r="A32" s="15"/>
      <c r="B32" s="16"/>
      <c r="C32" s="16"/>
      <c r="D32" s="17"/>
      <c r="E32" s="16"/>
      <c r="F32" s="16"/>
      <c r="G32" s="16"/>
      <c r="H32" s="27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2986111111111114" right="0.3402777777777778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9"/>
  <sheetViews>
    <sheetView showGridLines="0" zoomScalePageLayoutView="0" workbookViewId="0" topLeftCell="A1">
      <selection activeCell="H5" sqref="H5:K5"/>
    </sheetView>
  </sheetViews>
  <sheetFormatPr defaultColWidth="11.421875" defaultRowHeight="15"/>
  <cols>
    <col min="1" max="1" width="4.7109375" style="1" customWidth="1"/>
    <col min="2" max="2" width="25.57421875" style="0" customWidth="1"/>
    <col min="3" max="3" width="3.421875" style="0" customWidth="1"/>
    <col min="4" max="4" width="5.00390625" style="2" customWidth="1"/>
    <col min="5" max="5" width="27.140625" style="0" customWidth="1"/>
    <col min="6" max="6" width="4.42187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28125" style="0" customWidth="1"/>
    <col min="12" max="15" width="0" style="3" hidden="1" customWidth="1"/>
    <col min="16" max="18" width="0" style="0" hidden="1" customWidth="1"/>
  </cols>
  <sheetData>
    <row r="1" spans="1:14" ht="11.25" customHeight="1">
      <c r="A1" s="4"/>
      <c r="B1" s="5"/>
      <c r="C1" s="5"/>
      <c r="D1" s="6"/>
      <c r="E1" s="5"/>
      <c r="F1" s="5"/>
      <c r="G1" s="5"/>
      <c r="L1" s="3">
        <f>ROUND(+N1*1000,0)</f>
        <v>396</v>
      </c>
      <c r="N1" s="7">
        <f ca="1">RAND()</f>
        <v>0.3958724695073885</v>
      </c>
    </row>
    <row r="2" spans="1:11" ht="27.75" customHeight="1">
      <c r="A2" s="50" t="str">
        <f>"Défi : 50 calculs en 5 minutes (série "&amp;L1&amp;")"</f>
        <v>Défi : 50 calculs en 5 minutes (série 396)</v>
      </c>
      <c r="B2" s="50"/>
      <c r="C2" s="50"/>
      <c r="D2" s="50"/>
      <c r="E2" s="50"/>
      <c r="F2" s="50"/>
      <c r="G2" s="8"/>
      <c r="H2" s="51" t="str">
        <f>"série "&amp;L1</f>
        <v>série 396</v>
      </c>
      <c r="I2" s="51"/>
      <c r="J2" s="51"/>
      <c r="K2" s="51"/>
    </row>
    <row r="3" spans="1:9" ht="15">
      <c r="A3" s="52" t="s">
        <v>8</v>
      </c>
      <c r="B3" s="52"/>
      <c r="C3" s="52"/>
      <c r="D3" s="52"/>
      <c r="E3" s="52"/>
      <c r="F3" s="52"/>
      <c r="G3" s="9"/>
      <c r="H3" s="10"/>
      <c r="I3" s="10"/>
    </row>
    <row r="4" spans="1:15" ht="13.5" customHeight="1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4" t="s">
        <v>3</v>
      </c>
      <c r="O5" s="54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2 x ____ = 12</v>
      </c>
      <c r="C6" s="23"/>
      <c r="D6" s="24">
        <v>26</v>
      </c>
      <c r="E6" s="22" t="str">
        <f>+Q6&amp;" x 5 = ____"</f>
        <v>34 x 5 = ____</v>
      </c>
      <c r="F6" s="22"/>
      <c r="G6" s="25"/>
      <c r="H6" s="26">
        <f>+O6</f>
        <v>6</v>
      </c>
      <c r="I6" s="27"/>
      <c r="J6" s="27"/>
      <c r="K6" s="26">
        <f>+Q6*5</f>
        <v>170</v>
      </c>
      <c r="L6"/>
      <c r="M6"/>
      <c r="N6" s="3">
        <f ca="1">_XLL.ALEA.ENTRE.BORNES(2,9)</f>
        <v>2</v>
      </c>
      <c r="O6" s="3">
        <f ca="1">_XLL.ALEA.ENTRE.BORNES(6,9)</f>
        <v>6</v>
      </c>
      <c r="Q6" s="3">
        <f ca="1">_XLL.ALEA.ENTRE.BORNES(5,20)*2</f>
        <v>34</v>
      </c>
      <c r="R6" s="3"/>
    </row>
    <row r="7" spans="1:18" ht="22.5" customHeight="1">
      <c r="A7" s="21">
        <v>2</v>
      </c>
      <c r="B7" s="22" t="str">
        <f>+N7&amp;" x 5 = ____"</f>
        <v>23 x 5 = ____</v>
      </c>
      <c r="C7" s="23"/>
      <c r="D7" s="24">
        <v>27</v>
      </c>
      <c r="E7" s="22" t="str">
        <f>Q7&amp;" x 25 = ____"</f>
        <v>5 x 25 = ____</v>
      </c>
      <c r="F7" s="22"/>
      <c r="G7" s="25"/>
      <c r="H7" s="26">
        <f>+N7*5</f>
        <v>115</v>
      </c>
      <c r="I7" s="27"/>
      <c r="J7" s="27"/>
      <c r="K7" s="26">
        <f>+Q7*25</f>
        <v>125</v>
      </c>
      <c r="L7"/>
      <c r="M7"/>
      <c r="N7" s="3">
        <f ca="1">_XLL.ALEA.ENTRE.BORNES(1,99)</f>
        <v>23</v>
      </c>
      <c r="Q7" s="3">
        <f ca="1">_XLL.ALEA.ENTRE.BORNES(1,9)</f>
        <v>5</v>
      </c>
      <c r="R7" s="3"/>
    </row>
    <row r="8" spans="1:18" ht="22.5" customHeight="1">
      <c r="A8" s="21">
        <v>3</v>
      </c>
      <c r="B8" s="22" t="str">
        <f>N8&amp;" + "&amp;O8&amp;" = ____"</f>
        <v>32 + 79 = ____</v>
      </c>
      <c r="C8" s="23"/>
      <c r="D8" s="24">
        <v>28</v>
      </c>
      <c r="E8" s="22" t="str">
        <f>Q8&amp;" : 10 = ____"</f>
        <v>45 : 10 = ____</v>
      </c>
      <c r="F8" s="22"/>
      <c r="G8" s="25"/>
      <c r="H8" s="26">
        <f>+N8+O8</f>
        <v>111</v>
      </c>
      <c r="I8" s="27"/>
      <c r="J8" s="27"/>
      <c r="K8" s="29">
        <f>Q8/10</f>
        <v>4.5</v>
      </c>
      <c r="L8"/>
      <c r="M8"/>
      <c r="N8" s="3">
        <f ca="1">_XLL.ALEA.ENTRE.BORNES(1,99)</f>
        <v>32</v>
      </c>
      <c r="O8" s="3">
        <f ca="1">_XLL.ALEA.ENTRE.BORNES(1,99)</f>
        <v>79</v>
      </c>
      <c r="Q8" s="3">
        <f ca="1">_XLL.ALEA.ENTRE.BORNES(1,99)</f>
        <v>45</v>
      </c>
      <c r="R8" s="3">
        <f ca="1">_XLL.ALEA.ENTRE.BORNES(2,6)</f>
        <v>4</v>
      </c>
    </row>
    <row r="9" spans="1:18" ht="22.5" customHeight="1">
      <c r="A9" s="21">
        <v>4</v>
      </c>
      <c r="B9" s="22" t="str">
        <f>N9&amp;" : 10 = ____"</f>
        <v>24 : 10 = ____</v>
      </c>
      <c r="C9" s="23"/>
      <c r="D9" s="24">
        <v>29</v>
      </c>
      <c r="E9" s="22" t="str">
        <f>Q9/10&amp;" pour aller à "&amp;INT(Q9/10)+1&amp;" : _____ "</f>
        <v>4,8 pour aller à 5 : _____ </v>
      </c>
      <c r="F9" s="22"/>
      <c r="G9" s="25"/>
      <c r="H9" s="29">
        <f>N9/10</f>
        <v>2.4</v>
      </c>
      <c r="I9" s="27"/>
      <c r="J9" s="27"/>
      <c r="K9" s="29">
        <f>+INT(Q9/10)+1-Q9/10</f>
        <v>0.20000000000000018</v>
      </c>
      <c r="L9"/>
      <c r="M9"/>
      <c r="N9" s="3">
        <f ca="1">_XLL.ALEA.ENTRE.BORNES(1,99)</f>
        <v>24</v>
      </c>
      <c r="Q9" s="3">
        <f ca="1">_XLL.ALEA.ENTRE.BORNES(1,99)</f>
        <v>48</v>
      </c>
      <c r="R9" s="3"/>
    </row>
    <row r="10" spans="1:18" ht="22.5" customHeight="1">
      <c r="A10" s="21">
        <v>5</v>
      </c>
      <c r="B10" s="22" t="str">
        <f>N10&amp;" x 25 = ____"</f>
        <v>3 x 25 = ____</v>
      </c>
      <c r="C10" s="23"/>
      <c r="D10" s="24">
        <v>30</v>
      </c>
      <c r="E10" s="22" t="str">
        <f>Q10&amp;" + "&amp;R10&amp;" = ____"</f>
        <v>61 + 16 = ____</v>
      </c>
      <c r="F10" s="22"/>
      <c r="G10" s="25"/>
      <c r="H10" s="26">
        <f>N10*25</f>
        <v>75</v>
      </c>
      <c r="I10" s="27"/>
      <c r="J10" s="27"/>
      <c r="K10" s="26">
        <f>+Q10+R10</f>
        <v>77</v>
      </c>
      <c r="L10"/>
      <c r="M10"/>
      <c r="N10" s="3">
        <f ca="1">_XLL.ALEA.ENTRE.BORNES(1,9)</f>
        <v>3</v>
      </c>
      <c r="Q10" s="3">
        <f ca="1">_XLL.ALEA.ENTRE.BORNES(1,99)</f>
        <v>61</v>
      </c>
      <c r="R10" s="3">
        <f ca="1">_XLL.ALEA.ENTRE.BORNES(1,99)</f>
        <v>16</v>
      </c>
    </row>
    <row r="11" spans="1:18" ht="22.5" customHeight="1">
      <c r="A11" s="21">
        <v>6</v>
      </c>
      <c r="B11" s="22" t="str">
        <f>N11&amp;" + "&amp;O11&amp;" = ____"</f>
        <v>21 + 68 = ____</v>
      </c>
      <c r="C11" s="23"/>
      <c r="D11" s="24">
        <v>31</v>
      </c>
      <c r="E11" s="22" t="str">
        <f>Q11&amp;" x ____ = "&amp;Q11*R11</f>
        <v>9 x ____ = 63</v>
      </c>
      <c r="F11" s="22"/>
      <c r="G11" s="25"/>
      <c r="H11" s="26">
        <f>+N11+O11</f>
        <v>89</v>
      </c>
      <c r="I11" s="26"/>
      <c r="J11" s="26"/>
      <c r="K11" s="26">
        <f>+R11</f>
        <v>7</v>
      </c>
      <c r="L11"/>
      <c r="M11"/>
      <c r="N11" s="3">
        <f ca="1">_XLL.ALEA.ENTRE.BORNES(0,99)</f>
        <v>21</v>
      </c>
      <c r="O11" s="3">
        <f ca="1">_XLL.ALEA.ENTRE.BORNES(0,99)</f>
        <v>68</v>
      </c>
      <c r="Q11" s="3">
        <f ca="1">_XLL.ALEA.ENTRE.BORNES(2,9)</f>
        <v>9</v>
      </c>
      <c r="R11" s="3">
        <f ca="1">_XLL.ALEA.ENTRE.BORNES(6,9)</f>
        <v>7</v>
      </c>
    </row>
    <row r="12" spans="1:18" ht="22.5" customHeight="1">
      <c r="A12" s="21">
        <v>7</v>
      </c>
      <c r="B12" s="22" t="str">
        <f>N12&amp;" x ____ = "&amp;N12*O12</f>
        <v>7 x ____ = 56</v>
      </c>
      <c r="C12" s="23"/>
      <c r="D12" s="24">
        <v>32</v>
      </c>
      <c r="E12" s="22" t="str">
        <f>+Q12&amp;" x 50 = ____"</f>
        <v>18 x 50 = ____</v>
      </c>
      <c r="F12" s="22"/>
      <c r="G12" s="25"/>
      <c r="H12" s="26">
        <f>+O12</f>
        <v>8</v>
      </c>
      <c r="I12" s="27"/>
      <c r="J12" s="27"/>
      <c r="K12" s="26">
        <f>+Q12*50</f>
        <v>900</v>
      </c>
      <c r="L12"/>
      <c r="M12"/>
      <c r="N12" s="3">
        <f ca="1">_XLL.ALEA.ENTRE.BORNES(2,9)</f>
        <v>7</v>
      </c>
      <c r="O12" s="3">
        <f ca="1">_XLL.ALEA.ENTRE.BORNES(6,9)</f>
        <v>8</v>
      </c>
      <c r="Q12" s="3">
        <f ca="1">_XLL.ALEA.ENTRE.BORNES(5,20)*2</f>
        <v>18</v>
      </c>
      <c r="R12" s="3"/>
    </row>
    <row r="13" spans="1:18" ht="22.5" customHeight="1">
      <c r="A13" s="21">
        <v>8</v>
      </c>
      <c r="B13" s="22" t="str">
        <f>+N13&amp;" x 50 = ____"</f>
        <v>15 x 50 = ____</v>
      </c>
      <c r="C13" s="23"/>
      <c r="D13" s="24">
        <v>33</v>
      </c>
      <c r="E13" s="22" t="str">
        <f>Q13&amp;" + "&amp;R13&amp;" = ____"</f>
        <v>78 + 34 = ____</v>
      </c>
      <c r="F13" s="22"/>
      <c r="G13" s="25"/>
      <c r="H13" s="26">
        <f>+N13*50</f>
        <v>750</v>
      </c>
      <c r="I13" s="27"/>
      <c r="J13" s="27"/>
      <c r="K13" s="26">
        <f>+Q13+R13</f>
        <v>112</v>
      </c>
      <c r="L13"/>
      <c r="M13"/>
      <c r="N13" s="3">
        <f ca="1">_XLL.ALEA.ENTRE.BORNES(5,10)*2+1</f>
        <v>15</v>
      </c>
      <c r="Q13" s="3">
        <f ca="1">_XLL.ALEA.ENTRE.BORNES(1,99)</f>
        <v>78</v>
      </c>
      <c r="R13" s="3">
        <f ca="1">_XLL.ALEA.ENTRE.BORNES(1,99)</f>
        <v>34</v>
      </c>
    </row>
    <row r="14" spans="1:18" ht="22.5" customHeight="1">
      <c r="A14" s="21">
        <v>9</v>
      </c>
      <c r="B14" s="22" t="str">
        <f>N14/10&amp;" + ____ = "&amp;INT(N14/10)+1</f>
        <v>3,1 + ____ = 4</v>
      </c>
      <c r="C14" s="23"/>
      <c r="D14" s="24">
        <v>34</v>
      </c>
      <c r="E14" s="22" t="str">
        <f>Q14&amp;" : 10 = ____"</f>
        <v>65 : 10 = ____</v>
      </c>
      <c r="F14" s="22"/>
      <c r="G14" s="25"/>
      <c r="H14" s="29">
        <f>+INT(N14/10)+1-N14/10</f>
        <v>0.8999999999999999</v>
      </c>
      <c r="I14" s="27"/>
      <c r="J14" s="27"/>
      <c r="K14" s="29">
        <f>Q14/10</f>
        <v>6.5</v>
      </c>
      <c r="L14"/>
      <c r="M14"/>
      <c r="N14" s="3">
        <f ca="1">_XLL.ALEA.ENTRE.BORNES(10,100)</f>
        <v>31</v>
      </c>
      <c r="Q14" s="3">
        <f ca="1">_XLL.ALEA.ENTRE.BORNES(1,99)</f>
        <v>65</v>
      </c>
      <c r="R14" s="3"/>
    </row>
    <row r="15" spans="1:18" ht="22.5" customHeight="1">
      <c r="A15" s="21">
        <v>10</v>
      </c>
      <c r="B15" s="22" t="str">
        <f>N15&amp;" : 10 = ____"</f>
        <v>25 : 10 = ____</v>
      </c>
      <c r="C15" s="23"/>
      <c r="D15" s="24">
        <v>35</v>
      </c>
      <c r="E15" s="22" t="str">
        <f>Q15&amp;" x 25 = ____"</f>
        <v>1 x 25 = ____</v>
      </c>
      <c r="F15" s="22"/>
      <c r="G15" s="25"/>
      <c r="H15" s="29">
        <f>N15/10</f>
        <v>2.5</v>
      </c>
      <c r="I15" s="27"/>
      <c r="J15" s="27"/>
      <c r="K15" s="26">
        <f>Q15*25</f>
        <v>25</v>
      </c>
      <c r="L15"/>
      <c r="M15"/>
      <c r="N15" s="3">
        <f ca="1">_XLL.ALEA.ENTRE.BORNES(1,99)</f>
        <v>25</v>
      </c>
      <c r="O15" s="3">
        <f ca="1">_XLL.ALEA.ENTRE.BORNES(2,5)</f>
        <v>2</v>
      </c>
      <c r="Q15" s="3">
        <f ca="1">_XLL.ALEA.ENTRE.BORNES(1,9)</f>
        <v>1</v>
      </c>
      <c r="R15" s="3"/>
    </row>
    <row r="16" spans="1:18" ht="22.5" customHeight="1">
      <c r="A16" s="21">
        <v>11</v>
      </c>
      <c r="B16" s="22" t="str">
        <f>N16&amp;" x 25 = ____"</f>
        <v>6 x 25 = ____</v>
      </c>
      <c r="C16" s="23"/>
      <c r="D16" s="24">
        <v>36</v>
      </c>
      <c r="E16" s="22" t="str">
        <f>Q16/10&amp;" + ____ = "&amp;INT(Q16/10)+1</f>
        <v>6,7 + ____ = 7</v>
      </c>
      <c r="F16" s="22"/>
      <c r="G16" s="25"/>
      <c r="H16" s="26">
        <f>N16*25</f>
        <v>150</v>
      </c>
      <c r="I16" s="27"/>
      <c r="J16" s="27"/>
      <c r="K16" s="29">
        <f>+INT(Q16/10)+1-Q16/10</f>
        <v>0.2999999999999998</v>
      </c>
      <c r="L16"/>
      <c r="M16"/>
      <c r="N16" s="3">
        <f ca="1">_XLL.ALEA.ENTRE.BORNES(1,9)</f>
        <v>6</v>
      </c>
      <c r="Q16" s="3">
        <f ca="1">_XLL.ALEA.ENTRE.BORNES(1,100)</f>
        <v>67</v>
      </c>
      <c r="R16" s="3"/>
    </row>
    <row r="17" spans="1:18" ht="22.5" customHeight="1">
      <c r="A17" s="21">
        <v>12</v>
      </c>
      <c r="B17" s="22" t="str">
        <f>N17&amp;" + "&amp;O17&amp;" = ____"</f>
        <v>41 + 64 = ____</v>
      </c>
      <c r="C17" s="23"/>
      <c r="D17" s="24">
        <v>37</v>
      </c>
      <c r="E17" s="22" t="str">
        <f>Q17&amp;" x ____ = "&amp;Q17*R17</f>
        <v>4 x ____ = 36</v>
      </c>
      <c r="F17" s="22"/>
      <c r="G17" s="25"/>
      <c r="H17" s="26">
        <f>+N17+O17</f>
        <v>105</v>
      </c>
      <c r="I17" s="27"/>
      <c r="J17" s="27"/>
      <c r="K17" s="26">
        <f>+R17</f>
        <v>9</v>
      </c>
      <c r="L17"/>
      <c r="M17"/>
      <c r="N17" s="3">
        <f ca="1">_XLL.ALEA.ENTRE.BORNES(0,99)</f>
        <v>41</v>
      </c>
      <c r="O17" s="3">
        <f ca="1">_XLL.ALEA.ENTRE.BORNES(0,99)</f>
        <v>64</v>
      </c>
      <c r="Q17" s="3">
        <f ca="1">_XLL.ALEA.ENTRE.BORNES(2,9)</f>
        <v>4</v>
      </c>
      <c r="R17" s="3">
        <f ca="1">_XLL.ALEA.ENTRE.BORNES(6,9)</f>
        <v>9</v>
      </c>
    </row>
    <row r="18" spans="1:18" ht="22.5" customHeight="1">
      <c r="A18" s="21">
        <v>13</v>
      </c>
      <c r="B18" s="22" t="str">
        <f>N18&amp;" x ____ = "&amp;N18*O18</f>
        <v>3 x ____ = 24</v>
      </c>
      <c r="C18" s="23"/>
      <c r="D18" s="24">
        <v>38</v>
      </c>
      <c r="E18" s="22" t="str">
        <f>+Q18&amp;" x 5 = ____"</f>
        <v>18 x 5 = ____</v>
      </c>
      <c r="F18" s="22"/>
      <c r="G18" s="25"/>
      <c r="H18" s="26">
        <f>+O18</f>
        <v>8</v>
      </c>
      <c r="I18" s="27"/>
      <c r="J18" s="27"/>
      <c r="K18" s="26">
        <f>+Q18*5</f>
        <v>90</v>
      </c>
      <c r="L18"/>
      <c r="M18"/>
      <c r="N18" s="3">
        <f ca="1">_XLL.ALEA.ENTRE.BORNES(1,9)</f>
        <v>3</v>
      </c>
      <c r="O18" s="3">
        <f ca="1">_XLL.ALEA.ENTRE.BORNES(6,9)</f>
        <v>8</v>
      </c>
      <c r="Q18" s="3">
        <f ca="1">_XLL.ALEA.ENTRE.BORNES(5,20)*2</f>
        <v>18</v>
      </c>
      <c r="R18" s="3"/>
    </row>
    <row r="19" spans="1:18" ht="22.5" customHeight="1">
      <c r="A19" s="21">
        <v>14</v>
      </c>
      <c r="B19" s="22" t="str">
        <f>+N19&amp;" x 5 = ____"</f>
        <v>20 x 5 = ____</v>
      </c>
      <c r="C19" s="23"/>
      <c r="D19" s="24">
        <v>39</v>
      </c>
      <c r="E19" s="22" t="str">
        <f>Q19&amp;" + "&amp;R19&amp;" = ____"</f>
        <v>18 + 96 = ____</v>
      </c>
      <c r="F19" s="22"/>
      <c r="G19" s="25"/>
      <c r="H19" s="26">
        <f>+N19*5</f>
        <v>100</v>
      </c>
      <c r="I19" s="27"/>
      <c r="J19" s="27"/>
      <c r="K19" s="26">
        <f>+Q19+R19</f>
        <v>114</v>
      </c>
      <c r="L19"/>
      <c r="M19"/>
      <c r="N19" s="3">
        <f ca="1">_XLL.ALEA.ENTRE.BORNES(5,20)*2</f>
        <v>20</v>
      </c>
      <c r="Q19" s="3">
        <f ca="1">_XLL.ALEA.ENTRE.BORNES(1,99)</f>
        <v>18</v>
      </c>
      <c r="R19" s="3">
        <f ca="1">_XLL.ALEA.ENTRE.BORNES(1,99)</f>
        <v>96</v>
      </c>
    </row>
    <row r="20" spans="1:18" ht="22.5" customHeight="1">
      <c r="A20" s="21">
        <v>15</v>
      </c>
      <c r="B20" s="22" t="str">
        <f>N20&amp;" + "&amp;O20&amp;" = ____"</f>
        <v>41 + 3 = ____</v>
      </c>
      <c r="C20" s="23"/>
      <c r="D20" s="24">
        <v>40</v>
      </c>
      <c r="E20" s="22" t="str">
        <f>Q20&amp;" : 10 =_____"</f>
        <v>96 : 10 =_____</v>
      </c>
      <c r="F20" s="22"/>
      <c r="G20" s="25"/>
      <c r="H20" s="26">
        <f>+N20+O20</f>
        <v>44</v>
      </c>
      <c r="I20" s="27"/>
      <c r="J20" s="27"/>
      <c r="K20" s="29">
        <f>Q20/10</f>
        <v>9.6</v>
      </c>
      <c r="L20"/>
      <c r="M20"/>
      <c r="N20" s="3">
        <f ca="1">_XLL.ALEA.ENTRE.BORNES(1,99)</f>
        <v>41</v>
      </c>
      <c r="O20" s="3">
        <f ca="1">_XLL.ALEA.ENTRE.BORNES(1,99)</f>
        <v>3</v>
      </c>
      <c r="Q20" s="3">
        <f ca="1">_XLL.ALEA.ENTRE.BORNES(1,99)</f>
        <v>96</v>
      </c>
      <c r="R20" s="3"/>
    </row>
    <row r="21" spans="1:18" ht="22.5" customHeight="1">
      <c r="A21" s="21">
        <v>16</v>
      </c>
      <c r="B21" s="22" t="str">
        <f>N21&amp;" : 10 = _____"</f>
        <v>39 : 10 = _____</v>
      </c>
      <c r="C21" s="23"/>
      <c r="D21" s="24">
        <v>41</v>
      </c>
      <c r="E21" s="22" t="str">
        <f>Q21&amp;" x 25 = ____"</f>
        <v>6 x 25 = ____</v>
      </c>
      <c r="F21" s="22"/>
      <c r="G21" s="25"/>
      <c r="H21" s="29">
        <f>N21/10</f>
        <v>3.9</v>
      </c>
      <c r="I21" s="27"/>
      <c r="J21" s="27"/>
      <c r="K21" s="26">
        <f>Q21*25</f>
        <v>150</v>
      </c>
      <c r="L21"/>
      <c r="M21"/>
      <c r="N21" s="3">
        <f ca="1">_XLL.ALEA.ENTRE.BORNES(1,99)</f>
        <v>39</v>
      </c>
      <c r="Q21" s="3">
        <f ca="1">(_XLL.ALEA.ENTRE.BORNES(1,9))</f>
        <v>6</v>
      </c>
      <c r="R21" s="3"/>
    </row>
    <row r="22" spans="1:18" ht="22.5" customHeight="1">
      <c r="A22" s="21">
        <v>17</v>
      </c>
      <c r="B22" s="22" t="str">
        <f>N22/10&amp;" pour aller à "&amp;INT(N22/10)+1&amp;" : _____ "</f>
        <v>4,8 pour aller à 5 : _____ </v>
      </c>
      <c r="C22" s="23"/>
      <c r="D22" s="24">
        <v>42</v>
      </c>
      <c r="E22" s="22" t="str">
        <f>Q22/10&amp;" pour aller à "&amp;INT(Q22/10)+1&amp;" : _____ "</f>
        <v>9,2 pour aller à 10 : _____ </v>
      </c>
      <c r="F22" s="22"/>
      <c r="G22" s="25"/>
      <c r="H22" s="29">
        <f>+INT(N22/10)+1-N22/10</f>
        <v>0.20000000000000018</v>
      </c>
      <c r="I22" s="27"/>
      <c r="J22" s="27"/>
      <c r="K22" s="29">
        <f>+INT(Q22/10)+1-Q22/10</f>
        <v>0.8000000000000007</v>
      </c>
      <c r="L22"/>
      <c r="M22"/>
      <c r="N22" s="3">
        <f ca="1">_XLL.ALEA.ENTRE.BORNES(1,99)</f>
        <v>48</v>
      </c>
      <c r="Q22" s="3">
        <f ca="1">_XLL.ALEA.ENTRE.BORNES(1,100)</f>
        <v>92</v>
      </c>
      <c r="R22" s="3"/>
    </row>
    <row r="23" spans="1:18" ht="22.5" customHeight="1">
      <c r="A23" s="21">
        <v>18</v>
      </c>
      <c r="B23" s="22" t="str">
        <f>N23&amp;" + "&amp;O23&amp;" = ____"</f>
        <v>97 + 95 = ____</v>
      </c>
      <c r="C23" s="23"/>
      <c r="D23" s="24">
        <v>43</v>
      </c>
      <c r="E23" s="22" t="str">
        <f>Q23&amp;" x ____ = "&amp;Q23*R23</f>
        <v>6 x ____ = 42</v>
      </c>
      <c r="F23" s="22"/>
      <c r="G23" s="25"/>
      <c r="H23" s="26">
        <f>+N23+O23</f>
        <v>192</v>
      </c>
      <c r="I23" s="27"/>
      <c r="J23" s="27"/>
      <c r="K23" s="26">
        <f>+R23</f>
        <v>7</v>
      </c>
      <c r="L23"/>
      <c r="M23"/>
      <c r="N23" s="3">
        <f ca="1">_XLL.ALEA.ENTRE.BORNES(0,99)</f>
        <v>97</v>
      </c>
      <c r="O23" s="3">
        <f ca="1">_XLL.ALEA.ENTRE.BORNES(1,99)</f>
        <v>95</v>
      </c>
      <c r="Q23" s="3">
        <f ca="1">_XLL.ALEA.ENTRE.BORNES(2,9)</f>
        <v>6</v>
      </c>
      <c r="R23" s="3">
        <f ca="1">_XLL.ALEA.ENTRE.BORNES(6,9)</f>
        <v>7</v>
      </c>
    </row>
    <row r="24" spans="1:18" ht="22.5" customHeight="1">
      <c r="A24" s="21">
        <v>19</v>
      </c>
      <c r="B24" s="22" t="str">
        <f>N24&amp;" x ____ = "&amp;N24*O24</f>
        <v>2 x ____ = 18</v>
      </c>
      <c r="C24" s="23"/>
      <c r="D24" s="24">
        <v>44</v>
      </c>
      <c r="E24" s="22" t="str">
        <f>+Q24&amp;" x 50 = ____"</f>
        <v>24 x 50 = ____</v>
      </c>
      <c r="F24" s="22"/>
      <c r="G24" s="25"/>
      <c r="H24" s="26">
        <f>+O24</f>
        <v>9</v>
      </c>
      <c r="I24" s="27"/>
      <c r="J24" s="27"/>
      <c r="K24" s="26">
        <f>+Q24*50</f>
        <v>1200</v>
      </c>
      <c r="L24"/>
      <c r="M24"/>
      <c r="N24" s="3">
        <f ca="1">_XLL.ALEA.ENTRE.BORNES(2,9)</f>
        <v>2</v>
      </c>
      <c r="O24" s="3">
        <f ca="1">_XLL.ALEA.ENTRE.BORNES(6,9)</f>
        <v>9</v>
      </c>
      <c r="Q24" s="3">
        <f ca="1">_XLL.ALEA.ENTRE.BORNES(5,20)*2</f>
        <v>24</v>
      </c>
      <c r="R24" s="3"/>
    </row>
    <row r="25" spans="1:18" ht="22.5" customHeight="1">
      <c r="A25" s="21">
        <v>20</v>
      </c>
      <c r="B25" s="22" t="str">
        <f>+N25&amp;" x 50 = ____"</f>
        <v>46 x 50 = ____</v>
      </c>
      <c r="C25" s="23"/>
      <c r="D25" s="24">
        <v>45</v>
      </c>
      <c r="E25" s="22" t="str">
        <f>Q25&amp;" + "&amp;R25&amp;" = ____"</f>
        <v>78 + 31 = ____</v>
      </c>
      <c r="F25" s="22"/>
      <c r="G25" s="25"/>
      <c r="H25" s="26">
        <f>+N25*50</f>
        <v>2300</v>
      </c>
      <c r="I25" s="27"/>
      <c r="J25" s="27"/>
      <c r="K25" s="26">
        <f>+Q25+R25</f>
        <v>109</v>
      </c>
      <c r="L25"/>
      <c r="M25"/>
      <c r="N25" s="3">
        <f ca="1">_XLL.ALEA.ENTRE.BORNES(11,30)*2</f>
        <v>46</v>
      </c>
      <c r="O25" s="3">
        <f ca="1">_XLL.ALEA.ENTRE.BORNES(6,9)</f>
        <v>6</v>
      </c>
      <c r="Q25" s="3">
        <f ca="1">_XLL.ALEA.ENTRE.BORNES(1,99)</f>
        <v>78</v>
      </c>
      <c r="R25" s="3">
        <f ca="1">_XLL.ALEA.ENTRE.BORNES(1,99)</f>
        <v>31</v>
      </c>
    </row>
    <row r="26" spans="1:18" ht="22.5" customHeight="1">
      <c r="A26" s="21">
        <v>21</v>
      </c>
      <c r="B26" s="22" t="str">
        <f>N26&amp;" x 25 = ____"</f>
        <v>3 x 25 = ____</v>
      </c>
      <c r="C26" s="23"/>
      <c r="D26" s="24">
        <v>46</v>
      </c>
      <c r="E26" s="22" t="str">
        <f>Q26&amp;" : 10 =_____"</f>
        <v>34 : 10 =_____</v>
      </c>
      <c r="F26" s="35"/>
      <c r="G26" s="36"/>
      <c r="H26" s="26">
        <f>N26*25</f>
        <v>75</v>
      </c>
      <c r="I26" s="27"/>
      <c r="J26" s="27"/>
      <c r="K26" s="29">
        <f>Q26/10</f>
        <v>3.4</v>
      </c>
      <c r="L26"/>
      <c r="M26"/>
      <c r="N26" s="3">
        <f ca="1">_XLL.ALEA.ENTRE.BORNES(1,9)</f>
        <v>3</v>
      </c>
      <c r="Q26" s="3">
        <f ca="1">_XLL.ALEA.ENTRE.BORNES(1,99)</f>
        <v>34</v>
      </c>
      <c r="R26" s="3"/>
    </row>
    <row r="27" spans="1:18" ht="22.5" customHeight="1">
      <c r="A27" s="21">
        <v>22</v>
      </c>
      <c r="B27" s="22" t="str">
        <f>N27&amp;" : 10 =_____"</f>
        <v>48 : 10 =_____</v>
      </c>
      <c r="C27" s="23"/>
      <c r="D27" s="24">
        <v>47</v>
      </c>
      <c r="E27" s="22" t="str">
        <f>Q27&amp;" x 25 = ____"</f>
        <v>1 x 25 = ____</v>
      </c>
      <c r="F27" s="35"/>
      <c r="G27" s="36"/>
      <c r="H27" s="47">
        <f>N27/10</f>
        <v>4.8</v>
      </c>
      <c r="I27" s="27"/>
      <c r="J27" s="27"/>
      <c r="K27" s="26">
        <f>Q27*25</f>
        <v>25</v>
      </c>
      <c r="L27"/>
      <c r="M27"/>
      <c r="N27" s="3">
        <f ca="1">_XLL.ALEA.ENTRE.BORNES(1,99)</f>
        <v>48</v>
      </c>
      <c r="Q27" s="3">
        <f ca="1">_XLL.ALEA.ENTRE.BORNES(1,9)</f>
        <v>1</v>
      </c>
      <c r="R27" s="3"/>
    </row>
    <row r="28" spans="1:18" ht="22.5" customHeight="1">
      <c r="A28" s="21">
        <v>23</v>
      </c>
      <c r="B28" s="22" t="str">
        <f>N28/10&amp;" + ____ = "&amp;INT(N28/10)+1</f>
        <v>8,9 + ____ = 9</v>
      </c>
      <c r="C28" s="23"/>
      <c r="D28" s="24">
        <v>48</v>
      </c>
      <c r="E28" s="34" t="str">
        <f>Q28/10&amp;" + ____ = "&amp;INT(Q28/10)+1</f>
        <v>7,6 + ____ = 8</v>
      </c>
      <c r="F28" s="35"/>
      <c r="G28" s="36"/>
      <c r="H28" s="29">
        <f>+INT(N28/10)+1-N28/10</f>
        <v>0.09999999999999964</v>
      </c>
      <c r="I28" s="27"/>
      <c r="J28" s="27"/>
      <c r="K28" s="29">
        <f>+INT(Q28/10)+1-Q28/10</f>
        <v>0.40000000000000036</v>
      </c>
      <c r="L28"/>
      <c r="M28"/>
      <c r="N28" s="3">
        <f ca="1">_XLL.ALEA.ENTRE.BORNES(10,100)</f>
        <v>89</v>
      </c>
      <c r="Q28" s="3">
        <f ca="1">_XLL.ALEA.ENTRE.BORNES(1,100)</f>
        <v>76</v>
      </c>
      <c r="R28" s="3"/>
    </row>
    <row r="29" spans="1:18" ht="22.5" customHeight="1">
      <c r="A29" s="21">
        <v>24</v>
      </c>
      <c r="B29" s="22" t="str">
        <f>N29&amp;" + "&amp;O29&amp;" = ____"</f>
        <v>15 + 50 = ____</v>
      </c>
      <c r="C29" s="23"/>
      <c r="D29" s="24">
        <v>49</v>
      </c>
      <c r="E29" s="22" t="str">
        <f>Q29&amp;" x ____ = "&amp;Q29*R29</f>
        <v>3 x ____ = 21</v>
      </c>
      <c r="F29" s="35"/>
      <c r="G29" s="36"/>
      <c r="H29" s="26">
        <f>+N29+O29</f>
        <v>65</v>
      </c>
      <c r="I29" s="27"/>
      <c r="J29" s="27"/>
      <c r="K29" s="26">
        <f>+R29</f>
        <v>7</v>
      </c>
      <c r="L29"/>
      <c r="M29"/>
      <c r="N29" s="3">
        <f ca="1">_XLL.ALEA.ENTRE.BORNES(0,99)</f>
        <v>15</v>
      </c>
      <c r="O29" s="3">
        <f ca="1">_XLL.ALEA.ENTRE.BORNES(1,99)</f>
        <v>50</v>
      </c>
      <c r="Q29" s="3">
        <f ca="1">_XLL.ALEA.ENTRE.BORNES(2,9)</f>
        <v>3</v>
      </c>
      <c r="R29" s="3">
        <f ca="1">_XLL.ALEA.ENTRE.BORNES(6,9)</f>
        <v>7</v>
      </c>
    </row>
    <row r="30" spans="1:18" ht="22.5" customHeight="1">
      <c r="A30" s="21">
        <v>25</v>
      </c>
      <c r="B30" s="22" t="str">
        <f>N30&amp;" x ____ = "&amp;N30*O30</f>
        <v>8 x ____ = 72</v>
      </c>
      <c r="C30" s="23"/>
      <c r="D30" s="24">
        <v>50</v>
      </c>
      <c r="E30" s="22" t="str">
        <f>+Q30&amp;" x 5 = ____"</f>
        <v>40 x 5 = ____</v>
      </c>
      <c r="F30" s="35"/>
      <c r="G30" s="36"/>
      <c r="H30" s="26">
        <f>+O30</f>
        <v>9</v>
      </c>
      <c r="I30" s="27"/>
      <c r="J30" s="27"/>
      <c r="K30" s="26">
        <f>+Q30*5</f>
        <v>200</v>
      </c>
      <c r="L30"/>
      <c r="M30"/>
      <c r="N30" s="3">
        <f ca="1">_XLL.ALEA.ENTRE.BORNES(2,9)</f>
        <v>8</v>
      </c>
      <c r="O30" s="3">
        <f ca="1">_XLL.ALEA.ENTRE.BORNES(6,9)</f>
        <v>9</v>
      </c>
      <c r="Q30" s="3">
        <f ca="1">_XLL.ALEA.ENTRE.BORNES(5,20)*2</f>
        <v>40</v>
      </c>
      <c r="R30" s="3">
        <f ca="1">_XLL.ALEA.ENTRE.BORNES(0,9)</f>
        <v>6</v>
      </c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A35:B35"/>
    <mergeCell ref="A36:B36"/>
    <mergeCell ref="A37:B37"/>
    <mergeCell ref="A38:B38"/>
    <mergeCell ref="A2:F2"/>
    <mergeCell ref="H2:K2"/>
    <mergeCell ref="A3:F3"/>
    <mergeCell ref="H4:K4"/>
    <mergeCell ref="N5:O5"/>
    <mergeCell ref="A34:B34"/>
  </mergeCells>
  <printOptions/>
  <pageMargins left="0.3111111111111111" right="0.25972222222222224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">
      <selection activeCell="B10" sqref="B10"/>
    </sheetView>
  </sheetViews>
  <sheetFormatPr defaultColWidth="11.421875" defaultRowHeight="15"/>
  <cols>
    <col min="1" max="1" width="4.7109375" style="1" customWidth="1"/>
    <col min="2" max="2" width="27.28125" style="0" customWidth="1"/>
    <col min="3" max="3" width="3.421875" style="0" customWidth="1"/>
    <col min="4" max="4" width="5.00390625" style="2" customWidth="1"/>
    <col min="5" max="5" width="28.421875" style="0" customWidth="1"/>
    <col min="6" max="6" width="6.710937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9" width="0" style="0" hidden="1" customWidth="1"/>
  </cols>
  <sheetData>
    <row r="1" spans="1:14" ht="15">
      <c r="A1" s="4"/>
      <c r="B1" s="5"/>
      <c r="C1" s="5"/>
      <c r="D1" s="6"/>
      <c r="E1" s="5"/>
      <c r="F1" s="5"/>
      <c r="G1" s="5"/>
      <c r="L1" s="3">
        <f>ROUND(+N1*1000,0)</f>
        <v>372</v>
      </c>
      <c r="N1" s="7">
        <f ca="1">RAND()</f>
        <v>0.3720674224330951</v>
      </c>
    </row>
    <row r="2" spans="1:11" ht="27.75" customHeight="1">
      <c r="A2" s="50" t="str">
        <f>"Défi : 50 calculs en 5 minutes (série "&amp;L1&amp;")"</f>
        <v>Défi : 50 calculs en 5 minutes (série 372)</v>
      </c>
      <c r="B2" s="50"/>
      <c r="C2" s="50"/>
      <c r="D2" s="50"/>
      <c r="E2" s="50"/>
      <c r="F2" s="50"/>
      <c r="G2" s="8"/>
      <c r="H2" s="51" t="str">
        <f>"série "&amp;L1</f>
        <v>série 372</v>
      </c>
      <c r="I2" s="51"/>
      <c r="J2" s="51"/>
      <c r="K2" s="51"/>
    </row>
    <row r="3" spans="1:9" ht="15">
      <c r="A3" s="52" t="s">
        <v>9</v>
      </c>
      <c r="B3" s="52"/>
      <c r="C3" s="52"/>
      <c r="D3" s="52"/>
      <c r="E3" s="52"/>
      <c r="F3" s="52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4" t="s">
        <v>3</v>
      </c>
      <c r="O5" s="54"/>
      <c r="Q5" s="20" t="s">
        <v>4</v>
      </c>
      <c r="R5" s="3"/>
    </row>
    <row r="6" spans="1:19" ht="22.5" customHeight="1">
      <c r="A6" s="21">
        <v>1</v>
      </c>
      <c r="B6" s="22" t="str">
        <f>N6&amp;" x ____ = "&amp;N6*O6</f>
        <v>6 x ____ = 36</v>
      </c>
      <c r="C6" s="23"/>
      <c r="D6" s="24">
        <v>26</v>
      </c>
      <c r="E6" s="22" t="str">
        <f>Q6&amp;" de "&amp;R6&amp;" est : ____"</f>
        <v>Le triple de 0,25 est : ____</v>
      </c>
      <c r="F6" s="22"/>
      <c r="G6" s="25"/>
      <c r="H6" s="26">
        <f>+O6</f>
        <v>6</v>
      </c>
      <c r="I6" s="27"/>
      <c r="J6" s="27"/>
      <c r="K6" s="33">
        <f>IF(S6&lt;=3,R6*(S6+1),R6*(S6-2))</f>
        <v>0.75</v>
      </c>
      <c r="L6"/>
      <c r="M6"/>
      <c r="N6" s="3">
        <f ca="1">_XLL.ALEA.ENTRE.BORNES(2,9)</f>
        <v>6</v>
      </c>
      <c r="O6" s="3">
        <f ca="1">_XLL.ALEA.ENTRE.BORNES(6,9)</f>
        <v>6</v>
      </c>
      <c r="Q6" s="3" t="str">
        <f>CHOOSE(S6,"Le double","Le triple","Le quadruple","Le double","Le triple","Le quadruple")</f>
        <v>Le triple</v>
      </c>
      <c r="R6" s="3">
        <f>CHOOSE(S6,0.25,0.25,0.25,2.5,2.5,2.5)</f>
        <v>0.25</v>
      </c>
      <c r="S6" s="7">
        <f ca="1">_XLL.ALEA.ENTRE.BORNES(1,6)</f>
        <v>2</v>
      </c>
    </row>
    <row r="7" spans="1:18" ht="22.5" customHeight="1">
      <c r="A7" s="21">
        <v>2</v>
      </c>
      <c r="B7" s="22" t="str">
        <f>N7&amp;" de "&amp;O7&amp;" est : ____"</f>
        <v>La moitié de 0,5 est : ____</v>
      </c>
      <c r="C7" s="23"/>
      <c r="D7" s="24">
        <v>27</v>
      </c>
      <c r="E7" s="22" t="str">
        <f>Q7&amp;" x 19 = ____"</f>
        <v>6 x 19 = ____</v>
      </c>
      <c r="F7" s="22"/>
      <c r="G7" s="25"/>
      <c r="H7" s="33">
        <f>IF(P7&lt;=3,O7/(P7+1),O7/(P7-2))</f>
        <v>0.25</v>
      </c>
      <c r="I7" s="27"/>
      <c r="J7" s="27"/>
      <c r="K7" s="26">
        <f>+Q7*19</f>
        <v>114</v>
      </c>
      <c r="L7"/>
      <c r="M7"/>
      <c r="N7" s="3" t="str">
        <f>CHOOSE(P7,"La moitié","Le tiers","Le quart","La moitié","Le tiers","Le quart")</f>
        <v>La moitié</v>
      </c>
      <c r="O7" s="3">
        <f>CHOOSE(P7,0.5,0.75,1,5,7.5,10)</f>
        <v>0.5</v>
      </c>
      <c r="P7" s="7">
        <f ca="1">_XLL.ALEA.ENTRE.BORNES(1,6)</f>
        <v>1</v>
      </c>
      <c r="Q7" s="3">
        <f ca="1">_XLL.ALEA.ENTRE.BORNES(1,9)</f>
        <v>6</v>
      </c>
      <c r="R7" s="3"/>
    </row>
    <row r="8" spans="1:18" ht="22.5" customHeight="1">
      <c r="A8" s="21">
        <v>3</v>
      </c>
      <c r="B8" s="22" t="str">
        <f>N8/10&amp;" pour aller à "&amp;INT(N8/10)+1&amp;" : _____ "</f>
        <v>6,8 pour aller à 7 : _____ </v>
      </c>
      <c r="C8" s="23"/>
      <c r="D8" s="24">
        <v>28</v>
      </c>
      <c r="E8" s="22" t="str">
        <f>Q8&amp;" : 1000 = ____"</f>
        <v>91 : 1000 = ____</v>
      </c>
      <c r="F8" s="22"/>
      <c r="G8" s="25"/>
      <c r="H8" s="29">
        <f>+INT(N8/10)+1-N8/10</f>
        <v>0.20000000000000018</v>
      </c>
      <c r="I8" s="27"/>
      <c r="J8" s="27"/>
      <c r="K8" s="37">
        <f>Q8/1000</f>
        <v>0.091</v>
      </c>
      <c r="L8"/>
      <c r="M8"/>
      <c r="N8" s="3">
        <f ca="1">_XLL.ALEA.ENTRE.BORNES(1,99)</f>
        <v>68</v>
      </c>
      <c r="Q8" s="3">
        <f ca="1">_XLL.ALEA.ENTRE.BORNES(1,99)</f>
        <v>91</v>
      </c>
      <c r="R8" s="3">
        <f ca="1">_XLL.ALEA.ENTRE.BORNES(2,6)</f>
        <v>5</v>
      </c>
    </row>
    <row r="9" spans="1:18" ht="22.5" customHeight="1">
      <c r="A9" s="21">
        <v>4</v>
      </c>
      <c r="B9" s="22" t="str">
        <f>N9&amp;" : 10 = ____"</f>
        <v>17 : 10 = ____</v>
      </c>
      <c r="C9" s="23"/>
      <c r="D9" s="24">
        <v>29</v>
      </c>
      <c r="E9" s="22" t="str">
        <f>Q9/1000&amp;" pour aller à "&amp;INT(Q9/1000)+1&amp;" : _____ "</f>
        <v>7,683 pour aller à 8 : _____ </v>
      </c>
      <c r="F9" s="22"/>
      <c r="G9" s="25"/>
      <c r="H9" s="29">
        <f>N9/10</f>
        <v>1.7</v>
      </c>
      <c r="I9" s="27"/>
      <c r="J9" s="27"/>
      <c r="K9" s="30">
        <f>+INT(Q9/1000)+1-Q9/1000</f>
        <v>0.31700000000000017</v>
      </c>
      <c r="L9"/>
      <c r="M9"/>
      <c r="N9" s="3">
        <f ca="1">_XLL.ALEA.ENTRE.BORNES(1,99)</f>
        <v>17</v>
      </c>
      <c r="Q9" s="3">
        <f ca="1">_XLL.ALEA.ENTRE.BORNES(100,10000)</f>
        <v>7683</v>
      </c>
      <c r="R9" s="3"/>
    </row>
    <row r="10" spans="1:18" ht="22.5" customHeight="1">
      <c r="A10" s="21">
        <v>5</v>
      </c>
      <c r="B10" s="22" t="str">
        <f>N10&amp;" x 19 = ____"</f>
        <v>4 x 19 = ____</v>
      </c>
      <c r="C10" s="23"/>
      <c r="D10" s="24">
        <v>30</v>
      </c>
      <c r="E10" s="22" t="str">
        <f>"Le tiers de "&amp;Q10*3&amp;" est : ____"</f>
        <v>Le tiers de 96 est : ____</v>
      </c>
      <c r="F10" s="22"/>
      <c r="G10" s="25"/>
      <c r="H10" s="26">
        <f>N10*19</f>
        <v>76</v>
      </c>
      <c r="I10" s="27"/>
      <c r="J10" s="27"/>
      <c r="K10" s="26">
        <f>+Q10</f>
        <v>32</v>
      </c>
      <c r="L10"/>
      <c r="M10"/>
      <c r="N10" s="3">
        <f ca="1">_XLL.ALEA.ENTRE.BORNES(1,9)</f>
        <v>4</v>
      </c>
      <c r="Q10" s="3">
        <f ca="1">_XLL.ALEA.ENTRE.BORNES(1,33)</f>
        <v>32</v>
      </c>
      <c r="R10" s="3"/>
    </row>
    <row r="11" spans="1:18" ht="22.5" customHeight="1">
      <c r="A11" s="21">
        <v>6</v>
      </c>
      <c r="B11" s="22" t="str">
        <f>"Le double de "&amp;N11&amp;" est : ____"</f>
        <v>Le double de 2,5 est : ____</v>
      </c>
      <c r="C11" s="23"/>
      <c r="D11" s="24">
        <v>31</v>
      </c>
      <c r="E11" s="22" t="str">
        <f>Q11&amp;" x ____ = "&amp;Q11*R11</f>
        <v>5 x ____ = 45</v>
      </c>
      <c r="F11" s="22"/>
      <c r="G11" s="25"/>
      <c r="H11" s="29">
        <f>+N11*2</f>
        <v>5</v>
      </c>
      <c r="I11" s="26"/>
      <c r="J11" s="26"/>
      <c r="K11" s="26">
        <f>+R11</f>
        <v>9</v>
      </c>
      <c r="L11"/>
      <c r="M11"/>
      <c r="N11" s="3">
        <f>CHOOSE(O11,0.25,0.5,1,2.5,5)</f>
        <v>2.5</v>
      </c>
      <c r="O11" s="3">
        <f ca="1">_XLL.ALEA.ENTRE.BORNES(1,5)</f>
        <v>4</v>
      </c>
      <c r="Q11" s="3">
        <f ca="1">_XLL.ALEA.ENTRE.BORNES(2,9)</f>
        <v>5</v>
      </c>
      <c r="R11" s="3">
        <f ca="1">_XLL.ALEA.ENTRE.BORNES(6,9)</f>
        <v>9</v>
      </c>
    </row>
    <row r="12" spans="1:19" ht="22.5" customHeight="1">
      <c r="A12" s="21">
        <v>7</v>
      </c>
      <c r="B12" s="22" t="str">
        <f>N12&amp;" x ____ = "&amp;N12*O12</f>
        <v>2 x ____ = 18</v>
      </c>
      <c r="C12" s="23"/>
      <c r="D12" s="24">
        <v>32</v>
      </c>
      <c r="E12" s="22" t="str">
        <f>Q12&amp;" de "&amp;R12&amp;" est : ____"</f>
        <v>La moitié de 0,5 est : ____</v>
      </c>
      <c r="F12" s="22"/>
      <c r="G12" s="25"/>
      <c r="H12" s="26">
        <f>+O12</f>
        <v>9</v>
      </c>
      <c r="I12" s="27"/>
      <c r="J12" s="27"/>
      <c r="K12" s="31">
        <f>IF(S12&lt;=3,R12/(S12+1),R12/(S12-2))</f>
        <v>0.25</v>
      </c>
      <c r="L12"/>
      <c r="M12"/>
      <c r="N12" s="3">
        <f ca="1">_XLL.ALEA.ENTRE.BORNES(2,9)</f>
        <v>2</v>
      </c>
      <c r="O12" s="3">
        <f ca="1">_XLL.ALEA.ENTRE.BORNES(6,9)</f>
        <v>9</v>
      </c>
      <c r="Q12" s="3" t="str">
        <f>CHOOSE(S12,"La moitié","Le tiers","Le quart","La moitié","Le tiers","Le quart")</f>
        <v>La moitié</v>
      </c>
      <c r="R12" s="3">
        <f>CHOOSE(S12,0.5,0.75,1,5,7.5,10)</f>
        <v>0.5</v>
      </c>
      <c r="S12" s="7">
        <f ca="1">_XLL.ALEA.ENTRE.BORNES(1,6)</f>
        <v>1</v>
      </c>
    </row>
    <row r="13" spans="1:18" ht="22.5" customHeight="1">
      <c r="A13" s="21">
        <v>8</v>
      </c>
      <c r="B13" s="22" t="str">
        <f>"Le tiers de "&amp;N13*3&amp;" est : ____"</f>
        <v>Le tiers de 39 est : ____</v>
      </c>
      <c r="C13" s="23"/>
      <c r="D13" s="24">
        <v>33</v>
      </c>
      <c r="E13" s="22" t="str">
        <f>Q13&amp;" : 10 = ____"</f>
        <v>70 : 10 = ____</v>
      </c>
      <c r="F13" s="22"/>
      <c r="G13" s="25"/>
      <c r="H13" s="26">
        <f>+N13</f>
        <v>13</v>
      </c>
      <c r="I13" s="27"/>
      <c r="J13" s="27"/>
      <c r="K13" s="29">
        <f>+Q13/10</f>
        <v>7</v>
      </c>
      <c r="L13"/>
      <c r="M13"/>
      <c r="N13" s="3">
        <f ca="1">_XLL.ALEA.ENTRE.BORNES(1,33)</f>
        <v>13</v>
      </c>
      <c r="Q13" s="3">
        <f ca="1">_XLL.ALEA.ENTRE.BORNES(1,99)</f>
        <v>70</v>
      </c>
      <c r="R13" s="3"/>
    </row>
    <row r="14" spans="1:18" ht="22.5" customHeight="1">
      <c r="A14" s="21">
        <v>9</v>
      </c>
      <c r="B14" s="22" t="str">
        <f>N14/10&amp;" + ____ = "&amp;INT(N14/10)+1</f>
        <v>3,4 + ____ = 4</v>
      </c>
      <c r="C14" s="23"/>
      <c r="D14" s="24">
        <v>34</v>
      </c>
      <c r="E14" s="22" t="str">
        <f>Q14&amp;" : 100 = ____"</f>
        <v>42 : 100 = ____</v>
      </c>
      <c r="F14" s="22"/>
      <c r="G14" s="25"/>
      <c r="H14" s="29">
        <f>+INT(N14/10)+1-N14/10</f>
        <v>0.6000000000000001</v>
      </c>
      <c r="I14" s="27"/>
      <c r="J14" s="27"/>
      <c r="K14" s="31">
        <f>Q14/100</f>
        <v>0.42</v>
      </c>
      <c r="L14"/>
      <c r="M14"/>
      <c r="N14" s="3">
        <f ca="1">_XLL.ALEA.ENTRE.BORNES(10,100)</f>
        <v>34</v>
      </c>
      <c r="Q14" s="3">
        <f ca="1">_XLL.ALEA.ENTRE.BORNES(1,99)</f>
        <v>42</v>
      </c>
      <c r="R14" s="3"/>
    </row>
    <row r="15" spans="1:18" ht="22.5" customHeight="1">
      <c r="A15" s="21">
        <v>10</v>
      </c>
      <c r="B15" s="22" t="str">
        <f>N15&amp;" : 10 = ____"</f>
        <v>51 : 10 = ____</v>
      </c>
      <c r="C15" s="23"/>
      <c r="D15" s="24">
        <v>35</v>
      </c>
      <c r="E15" s="22" t="str">
        <f>Q15&amp;" x 19  = ____"</f>
        <v>7 x 19  = ____</v>
      </c>
      <c r="F15" s="22"/>
      <c r="G15" s="25"/>
      <c r="H15" s="29">
        <f>N15/10</f>
        <v>5.1</v>
      </c>
      <c r="I15" s="27"/>
      <c r="J15" s="27"/>
      <c r="K15" s="26">
        <f>Q15*19</f>
        <v>133</v>
      </c>
      <c r="L15"/>
      <c r="M15"/>
      <c r="N15" s="3">
        <f ca="1">_XLL.ALEA.ENTRE.BORNES(1,99)</f>
        <v>51</v>
      </c>
      <c r="O15" s="3">
        <f ca="1">_XLL.ALEA.ENTRE.BORNES(2,5)</f>
        <v>2</v>
      </c>
      <c r="Q15" s="3">
        <f ca="1">_XLL.ALEA.ENTRE.BORNES(1,9)</f>
        <v>7</v>
      </c>
      <c r="R15" s="3"/>
    </row>
    <row r="16" spans="1:18" ht="22.5" customHeight="1">
      <c r="A16" s="21">
        <v>11</v>
      </c>
      <c r="B16" s="22" t="str">
        <f>N16&amp;" x 19 = ____"</f>
        <v>8 x 19 = ____</v>
      </c>
      <c r="C16" s="23"/>
      <c r="D16" s="24">
        <v>36</v>
      </c>
      <c r="E16" s="22" t="str">
        <f>Q16/100&amp;" + ____ = "&amp;INT(Q16/100)+1</f>
        <v>2,79 + ____ = 3</v>
      </c>
      <c r="F16" s="22"/>
      <c r="G16" s="25"/>
      <c r="H16" s="26">
        <f>N16*19</f>
        <v>152</v>
      </c>
      <c r="I16" s="27"/>
      <c r="J16" s="27"/>
      <c r="K16" s="33">
        <f>+INT(Q16/100)+1-Q16/100</f>
        <v>0.20999999999999996</v>
      </c>
      <c r="L16"/>
      <c r="M16"/>
      <c r="N16" s="3">
        <f ca="1">_XLL.ALEA.ENTRE.BORNES(1,9)</f>
        <v>8</v>
      </c>
      <c r="Q16" s="3">
        <f ca="1">_XLL.ALEA.ENTRE.BORNES(10,1000)</f>
        <v>279</v>
      </c>
      <c r="R16" s="3"/>
    </row>
    <row r="17" spans="1:18" ht="22.5" customHeight="1">
      <c r="A17" s="21">
        <v>12</v>
      </c>
      <c r="B17" s="22" t="str">
        <f>"Le triple de "&amp;N17&amp;" est : ____"</f>
        <v>Le triple de 38 est : ____</v>
      </c>
      <c r="C17" s="23"/>
      <c r="D17" s="24">
        <v>37</v>
      </c>
      <c r="E17" s="22" t="str">
        <f>Q17&amp;" x ____ = "&amp;Q17*R17</f>
        <v>8 x ____ = 72</v>
      </c>
      <c r="F17" s="22"/>
      <c r="G17" s="25"/>
      <c r="H17" s="26">
        <f>+N17*3</f>
        <v>114</v>
      </c>
      <c r="I17" s="27"/>
      <c r="J17" s="27"/>
      <c r="K17" s="26">
        <f>+R17</f>
        <v>9</v>
      </c>
      <c r="L17"/>
      <c r="M17"/>
      <c r="N17" s="3">
        <f ca="1">_XLL.ALEA.ENTRE.BORNES(0,99)</f>
        <v>38</v>
      </c>
      <c r="Q17" s="3">
        <f ca="1">_XLL.ALEA.ENTRE.BORNES(2,9)</f>
        <v>8</v>
      </c>
      <c r="R17" s="3">
        <f ca="1">_XLL.ALEA.ENTRE.BORNES(6,9)</f>
        <v>9</v>
      </c>
    </row>
    <row r="18" spans="1:18" ht="22.5" customHeight="1">
      <c r="A18" s="21">
        <v>13</v>
      </c>
      <c r="B18" s="22" t="str">
        <f>N18&amp;" x ____ = "&amp;N18*O18</f>
        <v>4 x ____ = 28</v>
      </c>
      <c r="C18" s="23"/>
      <c r="D18" s="24">
        <v>38</v>
      </c>
      <c r="E18" s="22" t="str">
        <f>"Le tiers de "&amp;Q18*3&amp;" est : ____"</f>
        <v>Le tiers de 54 est : ____</v>
      </c>
      <c r="F18" s="22"/>
      <c r="G18" s="25"/>
      <c r="H18" s="26">
        <f>+O18</f>
        <v>7</v>
      </c>
      <c r="I18" s="27"/>
      <c r="J18" s="27"/>
      <c r="K18" s="26">
        <f>+Q18</f>
        <v>18</v>
      </c>
      <c r="L18"/>
      <c r="M18"/>
      <c r="N18" s="3">
        <f ca="1">_XLL.ALEA.ENTRE.BORNES(1,9)</f>
        <v>4</v>
      </c>
      <c r="O18" s="3">
        <f ca="1">_XLL.ALEA.ENTRE.BORNES(6,9)</f>
        <v>7</v>
      </c>
      <c r="Q18" s="3">
        <f ca="1">_XLL.ALEA.ENTRE.BORNES(1,33)</f>
        <v>18</v>
      </c>
      <c r="R18" s="3"/>
    </row>
    <row r="19" spans="1:18" ht="22.5" customHeight="1">
      <c r="A19" s="21">
        <v>14</v>
      </c>
      <c r="B19" s="22" t="str">
        <f>N19&amp;" : 10 =_____"</f>
        <v>87 : 10 =_____</v>
      </c>
      <c r="C19" s="23"/>
      <c r="D19" s="24">
        <v>39</v>
      </c>
      <c r="E19" s="22" t="str">
        <f>"Le double de "&amp;Q19&amp;" est : ____"</f>
        <v>Le double de 1 est : ____</v>
      </c>
      <c r="F19" s="22"/>
      <c r="G19" s="25"/>
      <c r="H19" s="29">
        <f>+N19/10</f>
        <v>8.7</v>
      </c>
      <c r="I19" s="27"/>
      <c r="J19" s="27"/>
      <c r="K19" s="29">
        <f>+Q19*2</f>
        <v>2</v>
      </c>
      <c r="L19"/>
      <c r="M19"/>
      <c r="N19" s="3">
        <f ca="1">_XLL.ALEA.ENTRE.BORNES(1,99)</f>
        <v>87</v>
      </c>
      <c r="Q19" s="3">
        <f>CHOOSE(R19,0.25,0.5,1,2.5,5)</f>
        <v>1</v>
      </c>
      <c r="R19" s="3">
        <f ca="1">_XLL.ALEA.ENTRE.BORNES(1,5)</f>
        <v>3</v>
      </c>
    </row>
    <row r="20" spans="1:18" ht="22.5" customHeight="1">
      <c r="A20" s="21">
        <v>15</v>
      </c>
      <c r="B20" s="22" t="str">
        <f>"La moitié de "&amp;N20&amp;" est : ____"</f>
        <v>La moitié de 10 est : ____</v>
      </c>
      <c r="C20" s="23"/>
      <c r="D20" s="24">
        <v>40</v>
      </c>
      <c r="E20" s="22" t="str">
        <f>Q20&amp;" : 10 =_____"</f>
        <v>49 : 10 =_____</v>
      </c>
      <c r="F20" s="22"/>
      <c r="G20" s="25"/>
      <c r="H20" s="33">
        <f>+N20/2</f>
        <v>5</v>
      </c>
      <c r="I20" s="27"/>
      <c r="J20" s="27"/>
      <c r="K20" s="29">
        <f>Q20/10</f>
        <v>4.9</v>
      </c>
      <c r="L20"/>
      <c r="M20"/>
      <c r="N20" s="3">
        <f>CHOOSE(O20,0.5,1,2,5,10)</f>
        <v>10</v>
      </c>
      <c r="O20" s="3">
        <f ca="1">_XLL.ALEA.ENTRE.BORNES(1,5)</f>
        <v>5</v>
      </c>
      <c r="Q20" s="3">
        <f ca="1">_XLL.ALEA.ENTRE.BORNES(1,99)</f>
        <v>49</v>
      </c>
      <c r="R20" s="3"/>
    </row>
    <row r="21" spans="1:18" ht="22.5" customHeight="1">
      <c r="A21" s="21">
        <v>16</v>
      </c>
      <c r="B21" s="22" t="str">
        <f>N21&amp;" : 1000 = _____"</f>
        <v>96 : 1000 = _____</v>
      </c>
      <c r="C21" s="23"/>
      <c r="D21" s="24">
        <v>41</v>
      </c>
      <c r="E21" s="22" t="str">
        <f>Q21&amp;" x 19 = ____"</f>
        <v>4 x 19 = ____</v>
      </c>
      <c r="F21" s="22"/>
      <c r="G21" s="25"/>
      <c r="H21" s="37">
        <f>N21/1000</f>
        <v>0.096</v>
      </c>
      <c r="I21" s="27"/>
      <c r="J21" s="27"/>
      <c r="K21" s="26">
        <f>Q21*19</f>
        <v>76</v>
      </c>
      <c r="L21"/>
      <c r="M21"/>
      <c r="N21" s="3">
        <f ca="1">_XLL.ALEA.ENTRE.BORNES(1,99)</f>
        <v>96</v>
      </c>
      <c r="Q21" s="3">
        <f ca="1">(_XLL.ALEA.ENTRE.BORNES(1,9))</f>
        <v>4</v>
      </c>
      <c r="R21" s="3"/>
    </row>
    <row r="22" spans="1:18" ht="22.5" customHeight="1">
      <c r="A22" s="21">
        <v>17</v>
      </c>
      <c r="B22" s="22" t="str">
        <f>N22/100&amp;" pour aller à "&amp;INT(N22/100)+1&amp;" : _____ "</f>
        <v>5,74 pour aller à 6 : _____ </v>
      </c>
      <c r="C22" s="23"/>
      <c r="D22" s="24">
        <v>42</v>
      </c>
      <c r="E22" s="22" t="str">
        <f>Q22/10&amp;" pour aller à "&amp;INT(Q22/10)+1&amp;" : _____ "</f>
        <v>7,4 pour aller à 8 : _____ </v>
      </c>
      <c r="F22" s="22"/>
      <c r="G22" s="25"/>
      <c r="H22" s="33">
        <f>+INT(N22/100)+1-N22/100</f>
        <v>0.2599999999999998</v>
      </c>
      <c r="I22" s="27"/>
      <c r="J22" s="27"/>
      <c r="K22" s="29">
        <f>+INT(Q22/10)+1-Q22/10</f>
        <v>0.5999999999999996</v>
      </c>
      <c r="L22"/>
      <c r="M22"/>
      <c r="N22" s="3">
        <f ca="1">_XLL.ALEA.ENTRE.BORNES(10,999)</f>
        <v>574</v>
      </c>
      <c r="Q22" s="3">
        <f ca="1">_XLL.ALEA.ENTRE.BORNES(1,100)</f>
        <v>74</v>
      </c>
      <c r="R22" s="3"/>
    </row>
    <row r="23" spans="1:18" ht="22.5" customHeight="1">
      <c r="A23" s="21">
        <v>18</v>
      </c>
      <c r="B23" s="22" t="str">
        <f>N23&amp;" : 100 = ____"</f>
        <v>15 : 100 = ____</v>
      </c>
      <c r="C23" s="23"/>
      <c r="D23" s="24">
        <v>43</v>
      </c>
      <c r="E23" s="22" t="str">
        <f>Q23&amp;" x ____ = "&amp;Q23*R23</f>
        <v>9 x ____ = 72</v>
      </c>
      <c r="F23" s="22"/>
      <c r="G23" s="25"/>
      <c r="H23" s="33">
        <f>+N23/100</f>
        <v>0.15</v>
      </c>
      <c r="I23" s="27"/>
      <c r="J23" s="27"/>
      <c r="K23" s="26">
        <f>+R23</f>
        <v>8</v>
      </c>
      <c r="L23"/>
      <c r="M23"/>
      <c r="N23" s="3">
        <f ca="1">_XLL.ALEA.ENTRE.BORNES(1,99)</f>
        <v>15</v>
      </c>
      <c r="Q23" s="3">
        <f ca="1">_XLL.ALEA.ENTRE.BORNES(2,9)</f>
        <v>9</v>
      </c>
      <c r="R23" s="3">
        <f ca="1">_XLL.ALEA.ENTRE.BORNES(6,9)</f>
        <v>8</v>
      </c>
    </row>
    <row r="24" spans="1:18" ht="22.5" customHeight="1">
      <c r="A24" s="21">
        <v>19</v>
      </c>
      <c r="B24" s="22" t="str">
        <f>N24&amp;" x ____ = "&amp;N24*O24</f>
        <v>2 x ____ = 18</v>
      </c>
      <c r="C24" s="23"/>
      <c r="D24" s="24">
        <v>44</v>
      </c>
      <c r="E24" s="22" t="str">
        <f>Q24&amp;" : 10 = ____"</f>
        <v>36 : 10 = ____</v>
      </c>
      <c r="F24" s="22"/>
      <c r="G24" s="25"/>
      <c r="H24" s="26">
        <f>+O24</f>
        <v>9</v>
      </c>
      <c r="I24" s="27"/>
      <c r="J24" s="27"/>
      <c r="K24" s="29">
        <f>+Q24/10</f>
        <v>3.6</v>
      </c>
      <c r="L24"/>
      <c r="M24"/>
      <c r="N24" s="3">
        <f ca="1">_XLL.ALEA.ENTRE.BORNES(2,9)</f>
        <v>2</v>
      </c>
      <c r="O24" s="3">
        <f ca="1">_XLL.ALEA.ENTRE.BORNES(6,9)</f>
        <v>9</v>
      </c>
      <c r="Q24" s="3">
        <f ca="1">_XLL.ALEA.ENTRE.BORNES(1,99)</f>
        <v>36</v>
      </c>
      <c r="R24" s="3"/>
    </row>
    <row r="25" spans="1:18" ht="22.5" customHeight="1">
      <c r="A25" s="21">
        <v>20</v>
      </c>
      <c r="B25" s="22" t="str">
        <f>N25&amp;" de "&amp;O25&amp;" est : ____"</f>
        <v>Le quadruple de 0,25 est : ____</v>
      </c>
      <c r="C25" s="23"/>
      <c r="D25" s="24">
        <v>45</v>
      </c>
      <c r="E25" s="34" t="str">
        <f>"La moitié de "&amp;Q25&amp;" est : ____"</f>
        <v>La moitié de 10 est : ____</v>
      </c>
      <c r="F25" s="22"/>
      <c r="G25" s="25"/>
      <c r="H25" s="29">
        <f>IF(P25&lt;=3,O25*(P25+1),O25*(P25-2))</f>
        <v>1</v>
      </c>
      <c r="I25" s="27"/>
      <c r="J25" s="27"/>
      <c r="K25" s="33">
        <f>+Q25/2</f>
        <v>5</v>
      </c>
      <c r="L25"/>
      <c r="M25"/>
      <c r="N25" s="3" t="str">
        <f>CHOOSE(P25,"Le double","Le triple","Le quadruple","Le double","Le triple","Le quadruple")</f>
        <v>Le quadruple</v>
      </c>
      <c r="O25" s="3">
        <f>CHOOSE(P25,0.25,0.25,0.25,2.5,2.5,2.5)</f>
        <v>0.25</v>
      </c>
      <c r="P25" s="7">
        <f ca="1">_XLL.ALEA.ENTRE.BORNES(1,6)</f>
        <v>3</v>
      </c>
      <c r="Q25" s="3">
        <f>CHOOSE(R25,0.5,1,2,5,10)</f>
        <v>10</v>
      </c>
      <c r="R25" s="3">
        <f ca="1">_XLL.ALEA.ENTRE.BORNES(1,5)</f>
        <v>5</v>
      </c>
    </row>
    <row r="26" spans="1:18" ht="22.5" customHeight="1">
      <c r="A26" s="21">
        <v>21</v>
      </c>
      <c r="B26" s="22" t="str">
        <f>N26&amp;" x 19 = ____"</f>
        <v>5 x 19 = ____</v>
      </c>
      <c r="C26" s="23"/>
      <c r="D26" s="24">
        <v>46</v>
      </c>
      <c r="E26" s="22" t="str">
        <f>Q26&amp;" : 100 =_____"</f>
        <v>1 : 100 =_____</v>
      </c>
      <c r="F26" s="35"/>
      <c r="G26" s="36"/>
      <c r="H26" s="26">
        <f>N26*19</f>
        <v>95</v>
      </c>
      <c r="I26" s="27"/>
      <c r="J26" s="27"/>
      <c r="K26" s="31">
        <f>Q26/100</f>
        <v>0.01</v>
      </c>
      <c r="L26"/>
      <c r="M26"/>
      <c r="N26" s="3">
        <f ca="1">_XLL.ALEA.ENTRE.BORNES(1,9)</f>
        <v>5</v>
      </c>
      <c r="Q26" s="3">
        <f ca="1">_XLL.ALEA.ENTRE.BORNES(1,99)</f>
        <v>1</v>
      </c>
      <c r="R26" s="3"/>
    </row>
    <row r="27" spans="1:18" ht="22.5" customHeight="1">
      <c r="A27" s="21">
        <v>22</v>
      </c>
      <c r="B27" s="22" t="str">
        <f>N27&amp;" : 10 =_____"</f>
        <v>76 : 10 =_____</v>
      </c>
      <c r="C27" s="23"/>
      <c r="D27" s="24">
        <v>47</v>
      </c>
      <c r="E27" s="22" t="str">
        <f>Q27&amp;" x 19 = ____"</f>
        <v>8 x 19 = ____</v>
      </c>
      <c r="F27" s="35"/>
      <c r="G27" s="36"/>
      <c r="H27" s="47">
        <f>N27/10</f>
        <v>7.6</v>
      </c>
      <c r="I27" s="27"/>
      <c r="J27" s="27"/>
      <c r="K27" s="26">
        <f>Q27*19</f>
        <v>152</v>
      </c>
      <c r="L27"/>
      <c r="M27"/>
      <c r="N27" s="3">
        <f ca="1">_XLL.ALEA.ENTRE.BORNES(1,99)</f>
        <v>76</v>
      </c>
      <c r="Q27" s="3">
        <f ca="1">_XLL.ALEA.ENTRE.BORNES(1,9)</f>
        <v>8</v>
      </c>
      <c r="R27" s="3"/>
    </row>
    <row r="28" spans="1:18" ht="22.5" customHeight="1">
      <c r="A28" s="21">
        <v>23</v>
      </c>
      <c r="B28" s="22" t="str">
        <f>N28/10&amp;" + ____ = "&amp;INT(N28/10)+1</f>
        <v>5,3 + ____ = 6</v>
      </c>
      <c r="C28" s="23"/>
      <c r="D28" s="24">
        <v>48</v>
      </c>
      <c r="E28" s="34" t="str">
        <f>Q28/10&amp;" + ____ = "&amp;INT(Q28/10)+1</f>
        <v>2,1 + ____ = 3</v>
      </c>
      <c r="F28" s="35"/>
      <c r="G28" s="36"/>
      <c r="H28" s="29">
        <f>+INT(N28/10)+1-N28/10</f>
        <v>0.7000000000000002</v>
      </c>
      <c r="I28" s="27"/>
      <c r="J28" s="27"/>
      <c r="K28" s="29">
        <f>+INT(Q28/10)+1-Q28/10</f>
        <v>0.8999999999999999</v>
      </c>
      <c r="L28"/>
      <c r="M28"/>
      <c r="N28" s="3">
        <f ca="1">_XLL.ALEA.ENTRE.BORNES(10,100)</f>
        <v>53</v>
      </c>
      <c r="Q28" s="3">
        <f ca="1">_XLL.ALEA.ENTRE.BORNES(1,100)</f>
        <v>21</v>
      </c>
      <c r="R28" s="3"/>
    </row>
    <row r="29" spans="1:18" ht="22.5" customHeight="1">
      <c r="A29" s="21">
        <v>24</v>
      </c>
      <c r="B29" s="22" t="str">
        <f>"Le triple de "&amp;N29&amp;" est : ____"</f>
        <v>Le triple de 26 est : ____</v>
      </c>
      <c r="C29" s="23"/>
      <c r="D29" s="24">
        <v>49</v>
      </c>
      <c r="E29" s="22" t="str">
        <f>Q29&amp;" x ____ = "&amp;Q29*R29</f>
        <v>3 x ____ = 27</v>
      </c>
      <c r="F29" s="35"/>
      <c r="G29" s="36"/>
      <c r="H29" s="26">
        <f>+N29*3</f>
        <v>78</v>
      </c>
      <c r="I29" s="27"/>
      <c r="J29" s="27"/>
      <c r="K29" s="26">
        <f>+R29</f>
        <v>9</v>
      </c>
      <c r="L29"/>
      <c r="M29"/>
      <c r="N29" s="3">
        <f ca="1">_XLL.ALEA.ENTRE.BORNES(0,99)</f>
        <v>26</v>
      </c>
      <c r="Q29" s="3">
        <f ca="1">_XLL.ALEA.ENTRE.BORNES(2,9)</f>
        <v>3</v>
      </c>
      <c r="R29" s="3">
        <f ca="1">_XLL.ALEA.ENTRE.BORNES(6,9)</f>
        <v>9</v>
      </c>
    </row>
    <row r="30" spans="1:18" ht="22.5" customHeight="1">
      <c r="A30" s="21">
        <v>25</v>
      </c>
      <c r="B30" s="22" t="str">
        <f>N30&amp;" x ____ = "&amp;N30*O30</f>
        <v>8 x ____ = 48</v>
      </c>
      <c r="C30" s="23"/>
      <c r="D30" s="24">
        <v>50</v>
      </c>
      <c r="E30" s="22" t="str">
        <f>"Le triple de "&amp;Q30&amp;" est : ____"</f>
        <v>Le triple de 42 est : ____</v>
      </c>
      <c r="F30" s="35"/>
      <c r="G30" s="36"/>
      <c r="H30" s="26">
        <f>+O30</f>
        <v>6</v>
      </c>
      <c r="I30" s="27"/>
      <c r="J30" s="27"/>
      <c r="K30" s="26">
        <f>+Q30*3</f>
        <v>126</v>
      </c>
      <c r="L30"/>
      <c r="M30"/>
      <c r="N30" s="3">
        <f ca="1">_XLL.ALEA.ENTRE.BORNES(2,9)</f>
        <v>8</v>
      </c>
      <c r="O30" s="3">
        <f ca="1">_XLL.ALEA.ENTRE.BORNES(6,9)</f>
        <v>6</v>
      </c>
      <c r="Q30" s="3">
        <f ca="1">_XLL.ALEA.ENTRE.BORNES(1,99)</f>
        <v>42</v>
      </c>
      <c r="R30" s="3"/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1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A35:B35"/>
    <mergeCell ref="A36:B36"/>
    <mergeCell ref="A37:B37"/>
    <mergeCell ref="A38:B38"/>
    <mergeCell ref="A2:F2"/>
    <mergeCell ref="H2:K2"/>
    <mergeCell ref="A3:F3"/>
    <mergeCell ref="H4:K4"/>
    <mergeCell ref="N5:O5"/>
    <mergeCell ref="A34:B3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">
      <selection activeCell="A2" sqref="A2:F2"/>
    </sheetView>
  </sheetViews>
  <sheetFormatPr defaultColWidth="11.421875" defaultRowHeight="15"/>
  <cols>
    <col min="1" max="1" width="6.28125" style="1" customWidth="1"/>
    <col min="2" max="2" width="25.28125" style="0" customWidth="1"/>
    <col min="3" max="3" width="3.421875" style="0" customWidth="1"/>
    <col min="4" max="4" width="5.00390625" style="2" customWidth="1"/>
    <col min="5" max="5" width="27.57421875" style="0" customWidth="1"/>
    <col min="6" max="6" width="3.14062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8" width="0" style="0" hidden="1" customWidth="1"/>
  </cols>
  <sheetData>
    <row r="1" spans="1:14" ht="12.75" customHeight="1">
      <c r="A1" s="4"/>
      <c r="B1" s="5"/>
      <c r="C1" s="5"/>
      <c r="D1" s="6"/>
      <c r="E1" s="5"/>
      <c r="F1" s="5"/>
      <c r="G1" s="5"/>
      <c r="L1" s="3">
        <f>ROUND(+N1*1000,0)</f>
        <v>364</v>
      </c>
      <c r="N1" s="7">
        <f ca="1">RAND()</f>
        <v>0.36350190908963764</v>
      </c>
    </row>
    <row r="2" spans="1:11" ht="27.75" customHeight="1">
      <c r="A2" s="50" t="str">
        <f>"Défi : 50 calculs en 5 minutes (série "&amp;L1&amp;")"</f>
        <v>Défi : 50 calculs en 5 minutes (série 364)</v>
      </c>
      <c r="B2" s="50"/>
      <c r="C2" s="50"/>
      <c r="D2" s="50"/>
      <c r="E2" s="50"/>
      <c r="F2" s="50"/>
      <c r="G2" s="8"/>
      <c r="H2" s="51" t="str">
        <f>"série "&amp;L1</f>
        <v>série 364</v>
      </c>
      <c r="I2" s="51"/>
      <c r="J2" s="51"/>
      <c r="K2" s="51"/>
    </row>
    <row r="3" spans="1:9" ht="15">
      <c r="A3" s="52" t="s">
        <v>10</v>
      </c>
      <c r="B3" s="52"/>
      <c r="C3" s="52"/>
      <c r="D3" s="52"/>
      <c r="E3" s="52"/>
      <c r="F3" s="52"/>
      <c r="G3" s="9"/>
      <c r="H3" s="10"/>
      <c r="I3" s="10"/>
    </row>
    <row r="4" spans="1:15" ht="11.25" customHeight="1">
      <c r="A4" s="11"/>
      <c r="B4" s="12"/>
      <c r="C4" s="12"/>
      <c r="D4" s="13"/>
      <c r="E4" s="12"/>
      <c r="F4" s="12"/>
      <c r="G4" s="9"/>
      <c r="H4" s="53" t="s">
        <v>0</v>
      </c>
      <c r="I4" s="53"/>
      <c r="J4" s="53"/>
      <c r="K4" s="53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4" t="s">
        <v>3</v>
      </c>
      <c r="O5" s="54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5 x ____ = 35</v>
      </c>
      <c r="C6" s="23"/>
      <c r="D6" s="24">
        <v>26</v>
      </c>
      <c r="E6" s="22" t="str">
        <f>Q6&amp;" + "&amp;R6&amp;" = _____"</f>
        <v>0,2 + 4,8 = _____</v>
      </c>
      <c r="F6" s="22"/>
      <c r="G6" s="25"/>
      <c r="H6" s="26">
        <f>+O6</f>
        <v>7</v>
      </c>
      <c r="I6" s="27"/>
      <c r="J6" s="27"/>
      <c r="K6" s="29">
        <f>Q6+R6</f>
        <v>5</v>
      </c>
      <c r="L6"/>
      <c r="M6"/>
      <c r="N6" s="3">
        <f ca="1">_XLL.ALEA.ENTRE.BORNES(2,9)</f>
        <v>5</v>
      </c>
      <c r="O6" s="3">
        <f ca="1">_XLL.ALEA.ENTRE.BORNES(6,9)</f>
        <v>7</v>
      </c>
      <c r="Q6" s="3">
        <f ca="1">_XLL.ALEA.ENTRE.BORNES(1,200)/10</f>
        <v>0.2</v>
      </c>
      <c r="R6" s="3">
        <f ca="1">_XLL.ALEA.ENTRE.BORNES(1,200)/10</f>
        <v>4.8</v>
      </c>
    </row>
    <row r="7" spans="1:18" ht="22.5" customHeight="1">
      <c r="A7" s="21">
        <v>2</v>
      </c>
      <c r="B7" s="22" t="str">
        <f>N7&amp;" x 2 = _____"</f>
        <v>3 x 2 = _____</v>
      </c>
      <c r="C7" s="23"/>
      <c r="D7" s="24">
        <v>27</v>
      </c>
      <c r="E7" s="22" t="str">
        <f>Q7&amp;" x 21 = ____"</f>
        <v>5 x 21 = ____</v>
      </c>
      <c r="F7" s="22"/>
      <c r="G7" s="25"/>
      <c r="H7" s="32">
        <f>N7*2</f>
        <v>6</v>
      </c>
      <c r="I7" s="27"/>
      <c r="J7" s="27"/>
      <c r="K7" s="26">
        <f>+Q7*21</f>
        <v>105</v>
      </c>
      <c r="L7"/>
      <c r="M7"/>
      <c r="N7" s="3">
        <f ca="1">_XLL.ALEA.ENTRE.BORNES(1,99)</f>
        <v>3</v>
      </c>
      <c r="P7" s="7"/>
      <c r="Q7" s="3">
        <f ca="1">_XLL.ALEA.ENTRE.BORNES(1,9)</f>
        <v>5</v>
      </c>
      <c r="R7" s="3"/>
    </row>
    <row r="8" spans="1:18" ht="22.5" customHeight="1">
      <c r="A8" s="21">
        <v>3</v>
      </c>
      <c r="B8" s="22" t="str">
        <f>N8&amp;" + "&amp;O8&amp;" = _____"</f>
        <v>2,7 + 3,9 = _____</v>
      </c>
      <c r="C8" s="23"/>
      <c r="D8" s="24">
        <v>28</v>
      </c>
      <c r="E8" s="22" t="str">
        <f>Q8&amp;" : 1000 = ____"</f>
        <v>0,8 : 1000 = ____</v>
      </c>
      <c r="F8" s="22"/>
      <c r="G8" s="25"/>
      <c r="H8" s="29">
        <f>N8+O8</f>
        <v>6.6</v>
      </c>
      <c r="I8" s="27"/>
      <c r="J8" s="27"/>
      <c r="K8" s="48">
        <f>Q8/1000</f>
        <v>0.0008</v>
      </c>
      <c r="L8"/>
      <c r="M8"/>
      <c r="N8" s="3">
        <f ca="1">_XLL.ALEA.ENTRE.BORNES(1,200)/10</f>
        <v>2.7</v>
      </c>
      <c r="O8" s="3">
        <f ca="1">_XLL.ALEA.ENTRE.BORNES(1,200)/10</f>
        <v>3.9</v>
      </c>
      <c r="Q8" s="3">
        <f ca="1">_XLL.ALEA.ENTRE.BORNES(1,999)/10</f>
        <v>0.8</v>
      </c>
      <c r="R8" s="3">
        <f ca="1">_XLL.ALEA.ENTRE.BORNES(2,6)</f>
        <v>6</v>
      </c>
    </row>
    <row r="9" spans="1:18" ht="22.5" customHeight="1">
      <c r="A9" s="21">
        <v>4</v>
      </c>
      <c r="B9" s="22" t="str">
        <f>N9&amp;" : 10 = ____"</f>
        <v>76,3 : 10 = ____</v>
      </c>
      <c r="C9" s="23"/>
      <c r="D9" s="24">
        <v>29</v>
      </c>
      <c r="E9" s="22" t="str">
        <f>Q9&amp;" x 2 = _____"</f>
        <v>64 x 2 = _____</v>
      </c>
      <c r="F9" s="22"/>
      <c r="G9" s="25"/>
      <c r="H9" s="33">
        <f>N9/10</f>
        <v>7.63</v>
      </c>
      <c r="I9" s="27"/>
      <c r="J9" s="27"/>
      <c r="K9" s="32">
        <f>Q9*2</f>
        <v>128</v>
      </c>
      <c r="L9"/>
      <c r="M9"/>
      <c r="N9" s="3">
        <f ca="1">_XLL.ALEA.ENTRE.BORNES(1,999)/10</f>
        <v>76.3</v>
      </c>
      <c r="Q9" s="3">
        <f ca="1">_XLL.ALEA.ENTRE.BORNES(0,99)</f>
        <v>64</v>
      </c>
      <c r="R9" s="3"/>
    </row>
    <row r="10" spans="1:18" ht="22.5" customHeight="1">
      <c r="A10" s="21">
        <v>5</v>
      </c>
      <c r="B10" s="22" t="str">
        <f>N10&amp;" x 21 = ____"</f>
        <v>2 x 21 = ____</v>
      </c>
      <c r="C10" s="23"/>
      <c r="D10" s="24">
        <v>30</v>
      </c>
      <c r="E10" s="22" t="str">
        <f>"Le quart de "&amp;Q10*4&amp;" est : ____"</f>
        <v>Le quart de 8 est : ____</v>
      </c>
      <c r="F10" s="22"/>
      <c r="G10" s="25"/>
      <c r="H10" s="26">
        <f>N10*21</f>
        <v>42</v>
      </c>
      <c r="I10" s="27"/>
      <c r="J10" s="27"/>
      <c r="K10" s="26">
        <f>+Q10</f>
        <v>2</v>
      </c>
      <c r="L10"/>
      <c r="M10"/>
      <c r="N10" s="3">
        <f ca="1">_XLL.ALEA.ENTRE.BORNES(1,9)</f>
        <v>2</v>
      </c>
      <c r="Q10" s="3">
        <f ca="1">_XLL.ALEA.ENTRE.BORNES(1,25)</f>
        <v>2</v>
      </c>
      <c r="R10" s="3"/>
    </row>
    <row r="11" spans="1:18" ht="22.5" customHeight="1">
      <c r="A11" s="21">
        <v>6</v>
      </c>
      <c r="B11" s="22" t="str">
        <f>N11&amp;" + "&amp;O11&amp;" = _____"</f>
        <v>16,5 + 2 = _____</v>
      </c>
      <c r="C11" s="23"/>
      <c r="D11" s="24">
        <v>31</v>
      </c>
      <c r="E11" s="22" t="str">
        <f>Q11&amp;" x ____ = "&amp;Q11*R11</f>
        <v>2 x ____ = 12</v>
      </c>
      <c r="F11" s="22"/>
      <c r="G11" s="25"/>
      <c r="H11" s="29">
        <f>+N11+O11</f>
        <v>18.5</v>
      </c>
      <c r="I11" s="26"/>
      <c r="J11" s="26"/>
      <c r="K11" s="26">
        <f>+R11</f>
        <v>6</v>
      </c>
      <c r="L11"/>
      <c r="M11"/>
      <c r="N11" s="3">
        <f ca="1">_XLL.ALEA.ENTRE.BORNES(1,200)/10</f>
        <v>16.5</v>
      </c>
      <c r="O11" s="3">
        <f ca="1">_XLL.ALEA.ENTRE.BORNES(1,200)/10</f>
        <v>2</v>
      </c>
      <c r="Q11" s="3">
        <f ca="1">_XLL.ALEA.ENTRE.BORNES(2,9)</f>
        <v>2</v>
      </c>
      <c r="R11" s="3">
        <f ca="1">_XLL.ALEA.ENTRE.BORNES(6,9)</f>
        <v>6</v>
      </c>
    </row>
    <row r="12" spans="1:19" ht="22.5" customHeight="1">
      <c r="A12" s="21">
        <v>7</v>
      </c>
      <c r="B12" s="22" t="str">
        <f>N12&amp;" x ____ = "&amp;N12*O12</f>
        <v>4 x ____ = 32</v>
      </c>
      <c r="C12" s="23"/>
      <c r="D12" s="24">
        <v>32</v>
      </c>
      <c r="E12" s="22" t="str">
        <f>Q12&amp;" + "&amp;R12&amp;" = _____"</f>
        <v>12,9 + 2 = _____</v>
      </c>
      <c r="F12" s="22"/>
      <c r="G12" s="25"/>
      <c r="H12" s="26">
        <f>+O12</f>
        <v>8</v>
      </c>
      <c r="I12" s="27"/>
      <c r="J12" s="27"/>
      <c r="K12" s="29">
        <f>Q12+R12</f>
        <v>14.9</v>
      </c>
      <c r="L12"/>
      <c r="M12"/>
      <c r="N12" s="3">
        <f ca="1">_XLL.ALEA.ENTRE.BORNES(2,9)</f>
        <v>4</v>
      </c>
      <c r="O12" s="3">
        <f ca="1">_XLL.ALEA.ENTRE.BORNES(6,9)</f>
        <v>8</v>
      </c>
      <c r="Q12" s="3">
        <f ca="1">_XLL.ALEA.ENTRE.BORNES(1,200)/10</f>
        <v>12.9</v>
      </c>
      <c r="R12" s="3">
        <f ca="1">_XLL.ALEA.ENTRE.BORNES(1,200)/10</f>
        <v>2</v>
      </c>
      <c r="S12" s="7"/>
    </row>
    <row r="13" spans="1:18" ht="22.5" customHeight="1">
      <c r="A13" s="21">
        <v>8</v>
      </c>
      <c r="B13" s="22" t="str">
        <f>"Le quart de "&amp;N13*4&amp;" est : ____"</f>
        <v>Le quart de 72 est : ____</v>
      </c>
      <c r="C13" s="23"/>
      <c r="D13" s="24">
        <v>33</v>
      </c>
      <c r="E13" s="22" t="str">
        <f>Q13&amp;" : 10 = ____"</f>
        <v>35,7 : 10 = ____</v>
      </c>
      <c r="F13" s="22"/>
      <c r="G13" s="25"/>
      <c r="H13" s="26">
        <f>+N13</f>
        <v>18</v>
      </c>
      <c r="I13" s="27"/>
      <c r="J13" s="27"/>
      <c r="K13" s="33">
        <f>+Q13/10</f>
        <v>3.5700000000000003</v>
      </c>
      <c r="L13"/>
      <c r="M13"/>
      <c r="N13" s="3">
        <f ca="1">_XLL.ALEA.ENTRE.BORNES(1,25)</f>
        <v>18</v>
      </c>
      <c r="Q13" s="3">
        <f ca="1">_XLL.ALEA.ENTRE.BORNES(1,999)/10</f>
        <v>35.7</v>
      </c>
      <c r="R13" s="3"/>
    </row>
    <row r="14" spans="1:18" ht="22.5" customHeight="1">
      <c r="A14" s="21">
        <v>9</v>
      </c>
      <c r="B14" s="22" t="str">
        <f>N14&amp;" x 20 = _____"</f>
        <v>53 x 20 = _____</v>
      </c>
      <c r="C14" s="23"/>
      <c r="D14" s="24">
        <v>34</v>
      </c>
      <c r="E14" s="22" t="str">
        <f>Q14&amp;" : 100= ____"</f>
        <v>95,1 : 100= ____</v>
      </c>
      <c r="F14" s="22"/>
      <c r="G14" s="25"/>
      <c r="H14" s="32">
        <f>N14*20</f>
        <v>1060</v>
      </c>
      <c r="I14" s="27"/>
      <c r="J14" s="27"/>
      <c r="K14" s="30">
        <f>Q14/100</f>
        <v>0.951</v>
      </c>
      <c r="L14"/>
      <c r="M14"/>
      <c r="N14" s="3">
        <f ca="1">_XLL.ALEA.ENTRE.BORNES(0,99)</f>
        <v>53</v>
      </c>
      <c r="Q14" s="3">
        <f ca="1">_XLL.ALEA.ENTRE.BORNES(1,999)/10</f>
        <v>95.1</v>
      </c>
      <c r="R14" s="3"/>
    </row>
    <row r="15" spans="1:18" ht="22.5" customHeight="1">
      <c r="A15" s="21">
        <v>10</v>
      </c>
      <c r="B15" s="22" t="str">
        <f>N15&amp;" : 10 = ____"</f>
        <v>0,6 : 10 = ____</v>
      </c>
      <c r="C15" s="23"/>
      <c r="D15" s="24">
        <v>35</v>
      </c>
      <c r="E15" s="22" t="str">
        <f>Q15&amp;" x 21  = ____"</f>
        <v>3 x 21  = ____</v>
      </c>
      <c r="F15" s="22"/>
      <c r="G15" s="25"/>
      <c r="H15" s="33">
        <f>N15/10</f>
        <v>0.06</v>
      </c>
      <c r="I15" s="27"/>
      <c r="J15" s="27"/>
      <c r="K15" s="26">
        <f>Q15*21</f>
        <v>63</v>
      </c>
      <c r="L15"/>
      <c r="M15"/>
      <c r="N15" s="3">
        <f ca="1">_XLL.ALEA.ENTRE.BORNES(1,999)/10</f>
        <v>0.6</v>
      </c>
      <c r="O15" s="3">
        <f ca="1">_XLL.ALEA.ENTRE.BORNES(2,5)</f>
        <v>5</v>
      </c>
      <c r="Q15" s="3">
        <f ca="1">_XLL.ALEA.ENTRE.BORNES(1,9)</f>
        <v>3</v>
      </c>
      <c r="R15" s="3"/>
    </row>
    <row r="16" spans="1:18" ht="22.5" customHeight="1">
      <c r="A16" s="21">
        <v>11</v>
      </c>
      <c r="B16" s="22" t="str">
        <f>N16&amp;" x 21 = ____"</f>
        <v>3 x 21 = ____</v>
      </c>
      <c r="C16" s="23"/>
      <c r="D16" s="24">
        <v>36</v>
      </c>
      <c r="E16" s="22" t="str">
        <f>Q16&amp;" x 20 = _____"</f>
        <v>82 x 20 = _____</v>
      </c>
      <c r="F16" s="22"/>
      <c r="G16" s="25"/>
      <c r="H16" s="26">
        <f>N16*21</f>
        <v>63</v>
      </c>
      <c r="I16" s="27"/>
      <c r="J16" s="27"/>
      <c r="K16" s="32">
        <f>Q16*20</f>
        <v>1640</v>
      </c>
      <c r="L16"/>
      <c r="M16"/>
      <c r="N16" s="3">
        <f ca="1">_XLL.ALEA.ENTRE.BORNES(1,9)</f>
        <v>3</v>
      </c>
      <c r="Q16" s="3">
        <f ca="1">_XLL.ALEA.ENTRE.BORNES(0,99)</f>
        <v>82</v>
      </c>
      <c r="R16" s="3"/>
    </row>
    <row r="17" spans="1:18" ht="22.5" customHeight="1">
      <c r="A17" s="21">
        <v>12</v>
      </c>
      <c r="B17" s="22" t="str">
        <f>"Le quadruple de "&amp;N17&amp;" est : ____"</f>
        <v>Le quadruple de 53 est : ____</v>
      </c>
      <c r="C17" s="23"/>
      <c r="D17" s="24">
        <v>37</v>
      </c>
      <c r="E17" s="22" t="str">
        <f>Q17&amp;" x ____ = "&amp;Q17*R17</f>
        <v>4 x ____ = 28</v>
      </c>
      <c r="F17" s="22"/>
      <c r="G17" s="25"/>
      <c r="H17" s="26">
        <f>+N17*4</f>
        <v>212</v>
      </c>
      <c r="I17" s="27"/>
      <c r="J17" s="27"/>
      <c r="K17" s="26">
        <f>+R17</f>
        <v>7</v>
      </c>
      <c r="L17"/>
      <c r="M17"/>
      <c r="N17" s="3">
        <f ca="1">_XLL.ALEA.ENTRE.BORNES(0,99)</f>
        <v>53</v>
      </c>
      <c r="Q17" s="3">
        <f ca="1">_XLL.ALEA.ENTRE.BORNES(2,9)</f>
        <v>4</v>
      </c>
      <c r="R17" s="3">
        <f ca="1">_XLL.ALEA.ENTRE.BORNES(6,9)</f>
        <v>7</v>
      </c>
    </row>
    <row r="18" spans="1:18" ht="22.5" customHeight="1">
      <c r="A18" s="21">
        <v>13</v>
      </c>
      <c r="B18" s="22" t="str">
        <f>N18&amp;" x ____ = "&amp;N18*O18</f>
        <v>4 x ____ = 24</v>
      </c>
      <c r="C18" s="23"/>
      <c r="D18" s="24">
        <v>38</v>
      </c>
      <c r="E18" s="22" t="str">
        <f>"Le quart de "&amp;Q18*4&amp;" est : ____"</f>
        <v>Le quart de 96 est : ____</v>
      </c>
      <c r="F18" s="22"/>
      <c r="G18" s="25"/>
      <c r="H18" s="26">
        <f>+O18</f>
        <v>6</v>
      </c>
      <c r="I18" s="27"/>
      <c r="J18" s="27"/>
      <c r="K18" s="26">
        <f>+Q18</f>
        <v>24</v>
      </c>
      <c r="L18"/>
      <c r="M18"/>
      <c r="N18" s="3">
        <f ca="1">_XLL.ALEA.ENTRE.BORNES(1,9)</f>
        <v>4</v>
      </c>
      <c r="O18" s="3">
        <f ca="1">_XLL.ALEA.ENTRE.BORNES(6,9)</f>
        <v>6</v>
      </c>
      <c r="Q18" s="3">
        <f ca="1">_XLL.ALEA.ENTRE.BORNES(1,25)</f>
        <v>24</v>
      </c>
      <c r="R18" s="3"/>
    </row>
    <row r="19" spans="1:18" ht="22.5" customHeight="1">
      <c r="A19" s="21">
        <v>14</v>
      </c>
      <c r="B19" s="22" t="str">
        <f>N19&amp;" : 10 =_____"</f>
        <v>89,2 : 10 =_____</v>
      </c>
      <c r="C19" s="23"/>
      <c r="D19" s="24">
        <v>39</v>
      </c>
      <c r="E19" s="22" t="str">
        <f>Q19&amp;" x 20 = _____"</f>
        <v>11 x 20 = _____</v>
      </c>
      <c r="F19" s="22"/>
      <c r="G19" s="25"/>
      <c r="H19" s="33">
        <f>+N19/10</f>
        <v>8.92</v>
      </c>
      <c r="I19" s="27"/>
      <c r="J19" s="27"/>
      <c r="K19" s="32">
        <f>+Q19*20</f>
        <v>220</v>
      </c>
      <c r="L19"/>
      <c r="M19"/>
      <c r="N19" s="3">
        <f ca="1">_XLL.ALEA.ENTRE.BORNES(1,999)/10</f>
        <v>89.2</v>
      </c>
      <c r="Q19" s="3">
        <f ca="1">_XLL.ALEA.ENTRE.BORNES(0,99)</f>
        <v>11</v>
      </c>
      <c r="R19" s="3"/>
    </row>
    <row r="20" spans="1:18" ht="22.5" customHeight="1">
      <c r="A20" s="21">
        <v>15</v>
      </c>
      <c r="B20" s="22" t="str">
        <f>N20&amp;" x 2 = _____"</f>
        <v>14 x 2 = _____</v>
      </c>
      <c r="C20" s="23"/>
      <c r="D20" s="24">
        <v>40</v>
      </c>
      <c r="E20" s="22" t="str">
        <f>Q20&amp;" : 10 =_____"</f>
        <v>80,9 : 10 =_____</v>
      </c>
      <c r="F20" s="22"/>
      <c r="G20" s="25"/>
      <c r="H20" s="32">
        <f>N20*2</f>
        <v>28</v>
      </c>
      <c r="I20" s="27"/>
      <c r="J20" s="27"/>
      <c r="K20" s="33">
        <f>Q20/10</f>
        <v>8.09</v>
      </c>
      <c r="L20"/>
      <c r="M20"/>
      <c r="N20" s="3">
        <f ca="1">_XLL.ALEA.ENTRE.BORNES(0,99)</f>
        <v>14</v>
      </c>
      <c r="Q20" s="3">
        <f ca="1">_XLL.ALEA.ENTRE.BORNES(1,999)/10</f>
        <v>80.9</v>
      </c>
      <c r="R20" s="3"/>
    </row>
    <row r="21" spans="1:18" ht="22.5" customHeight="1">
      <c r="A21" s="21">
        <v>16</v>
      </c>
      <c r="B21" s="22" t="str">
        <f>N21&amp;" : 1000 = _____"</f>
        <v>85,3 : 1000 = _____</v>
      </c>
      <c r="C21" s="23"/>
      <c r="D21" s="24">
        <v>41</v>
      </c>
      <c r="E21" s="22" t="str">
        <f>Q21&amp;" x 21 = ____"</f>
        <v>5 x 21 = ____</v>
      </c>
      <c r="F21" s="22"/>
      <c r="G21" s="25"/>
      <c r="H21" s="48">
        <f>N21/1000</f>
        <v>0.0853</v>
      </c>
      <c r="I21" s="27"/>
      <c r="J21" s="27"/>
      <c r="K21" s="26">
        <f>Q21*21</f>
        <v>105</v>
      </c>
      <c r="L21"/>
      <c r="M21"/>
      <c r="N21" s="3">
        <f ca="1">_XLL.ALEA.ENTRE.BORNES(1,999)/10</f>
        <v>85.3</v>
      </c>
      <c r="Q21" s="3">
        <f ca="1">(_XLL.ALEA.ENTRE.BORNES(1,9))</f>
        <v>5</v>
      </c>
      <c r="R21" s="3"/>
    </row>
    <row r="22" spans="1:18" ht="22.5" customHeight="1">
      <c r="A22" s="21">
        <v>17</v>
      </c>
      <c r="B22" s="22" t="str">
        <f>N22&amp;" + "&amp;O22&amp;" = _____"</f>
        <v>0,6 + 15,5 = _____</v>
      </c>
      <c r="C22" s="23"/>
      <c r="D22" s="24">
        <v>42</v>
      </c>
      <c r="E22" s="22" t="str">
        <f>Q22&amp;" + "&amp;R22&amp;" = _____"</f>
        <v>2 + 5,1 = _____</v>
      </c>
      <c r="F22" s="22"/>
      <c r="G22" s="25"/>
      <c r="H22" s="29">
        <f>N22+O22</f>
        <v>16.1</v>
      </c>
      <c r="I22" s="27"/>
      <c r="J22" s="27"/>
      <c r="K22" s="29">
        <f>Q22+R22</f>
        <v>7.1</v>
      </c>
      <c r="L22"/>
      <c r="M22"/>
      <c r="N22" s="3">
        <f ca="1">_XLL.ALEA.ENTRE.BORNES(1,200)/10</f>
        <v>0.6</v>
      </c>
      <c r="O22" s="3">
        <f ca="1">_XLL.ALEA.ENTRE.BORNES(1,200)/10</f>
        <v>15.5</v>
      </c>
      <c r="Q22" s="3">
        <f ca="1">_XLL.ALEA.ENTRE.BORNES(1,200)/10</f>
        <v>2</v>
      </c>
      <c r="R22" s="3">
        <f ca="1">_XLL.ALEA.ENTRE.BORNES(1,200)/10</f>
        <v>5.1</v>
      </c>
    </row>
    <row r="23" spans="1:18" ht="22.5" customHeight="1">
      <c r="A23" s="21">
        <v>18</v>
      </c>
      <c r="B23" s="22" t="str">
        <f>N23&amp;" : 100 = ____"</f>
        <v>73,5 : 100 = ____</v>
      </c>
      <c r="C23" s="23"/>
      <c r="D23" s="24">
        <v>43</v>
      </c>
      <c r="E23" s="22" t="str">
        <f>Q23&amp;" x ____ = "&amp;Q23*R23</f>
        <v>6 x ____ = 36</v>
      </c>
      <c r="F23" s="22"/>
      <c r="G23" s="25"/>
      <c r="H23" s="30">
        <f>+N23/100</f>
        <v>0.735</v>
      </c>
      <c r="I23" s="27"/>
      <c r="J23" s="27"/>
      <c r="K23" s="26">
        <f>+R23</f>
        <v>6</v>
      </c>
      <c r="L23"/>
      <c r="M23"/>
      <c r="N23" s="3">
        <f ca="1">_XLL.ALEA.ENTRE.BORNES(1,999)/10</f>
        <v>73.5</v>
      </c>
      <c r="Q23" s="3">
        <f ca="1">_XLL.ALEA.ENTRE.BORNES(2,9)</f>
        <v>6</v>
      </c>
      <c r="R23" s="3">
        <f ca="1">_XLL.ALEA.ENTRE.BORNES(6,9)</f>
        <v>6</v>
      </c>
    </row>
    <row r="24" spans="1:18" ht="22.5" customHeight="1">
      <c r="A24" s="21">
        <v>19</v>
      </c>
      <c r="B24" s="22" t="str">
        <f>N24&amp;" x ____ = "&amp;N24*O24</f>
        <v>2 x ____ = 12</v>
      </c>
      <c r="C24" s="23"/>
      <c r="D24" s="24">
        <v>44</v>
      </c>
      <c r="E24" s="22" t="str">
        <f>Q24&amp;" : 10 = ____"</f>
        <v>81,9 : 10 = ____</v>
      </c>
      <c r="F24" s="22"/>
      <c r="G24" s="25"/>
      <c r="H24" s="26">
        <f>+O24</f>
        <v>6</v>
      </c>
      <c r="I24" s="27"/>
      <c r="J24" s="27"/>
      <c r="K24" s="33">
        <f>+Q24/10</f>
        <v>8.190000000000001</v>
      </c>
      <c r="L24"/>
      <c r="M24"/>
      <c r="N24" s="3">
        <f ca="1">_XLL.ALEA.ENTRE.BORNES(2,9)</f>
        <v>2</v>
      </c>
      <c r="O24" s="3">
        <f ca="1">_XLL.ALEA.ENTRE.BORNES(6,9)</f>
        <v>6</v>
      </c>
      <c r="Q24" s="3">
        <f ca="1">_XLL.ALEA.ENTRE.BORNES(1,999)/10</f>
        <v>81.9</v>
      </c>
      <c r="R24" s="3"/>
    </row>
    <row r="25" spans="1:18" ht="22.5" customHeight="1">
      <c r="A25" s="21">
        <v>20</v>
      </c>
      <c r="B25" s="22" t="str">
        <f>N25&amp;" x 20 = _____"</f>
        <v>62 x 20 = _____</v>
      </c>
      <c r="C25" s="23"/>
      <c r="D25" s="24">
        <v>45</v>
      </c>
      <c r="E25" s="34" t="str">
        <f>Q25&amp;" + "&amp;R25&amp;" = _____"</f>
        <v>19,7 + 8,5 = _____</v>
      </c>
      <c r="F25" s="22"/>
      <c r="G25" s="25"/>
      <c r="H25" s="32">
        <f>N25*20</f>
        <v>1240</v>
      </c>
      <c r="I25" s="27"/>
      <c r="J25" s="27"/>
      <c r="K25" s="29">
        <f>+Q25+R25</f>
        <v>28.2</v>
      </c>
      <c r="L25"/>
      <c r="M25"/>
      <c r="N25" s="3">
        <f ca="1">_XLL.ALEA.ENTRE.BORNES(0,99)</f>
        <v>62</v>
      </c>
      <c r="Q25" s="3">
        <f ca="1">_XLL.ALEA.ENTRE.BORNES(1,200)/10</f>
        <v>19.7</v>
      </c>
      <c r="R25" s="3">
        <f ca="1">_XLL.ALEA.ENTRE.BORNES(1,200)/10</f>
        <v>8.5</v>
      </c>
    </row>
    <row r="26" spans="1:18" ht="22.5" customHeight="1">
      <c r="A26" s="21">
        <v>21</v>
      </c>
      <c r="B26" s="22" t="str">
        <f>N26&amp;" x 21 = ____"</f>
        <v>9 x 21 = ____</v>
      </c>
      <c r="C26" s="23"/>
      <c r="D26" s="24">
        <v>46</v>
      </c>
      <c r="E26" s="22" t="str">
        <f>Q26&amp;" : 100 =_____"</f>
        <v>39,4 : 100 =_____</v>
      </c>
      <c r="F26" s="35"/>
      <c r="G26" s="36"/>
      <c r="H26" s="26">
        <f>N26*21</f>
        <v>189</v>
      </c>
      <c r="I26" s="27"/>
      <c r="J26" s="27"/>
      <c r="K26" s="30">
        <f>Q26/100</f>
        <v>0.39399999999999996</v>
      </c>
      <c r="L26"/>
      <c r="M26"/>
      <c r="N26" s="3">
        <f ca="1">_XLL.ALEA.ENTRE.BORNES(1,9)</f>
        <v>9</v>
      </c>
      <c r="Q26" s="3">
        <f ca="1">_XLL.ALEA.ENTRE.BORNES(1,999)/10</f>
        <v>39.4</v>
      </c>
      <c r="R26" s="3"/>
    </row>
    <row r="27" spans="1:18" ht="22.5" customHeight="1">
      <c r="A27" s="21">
        <v>22</v>
      </c>
      <c r="B27" s="22" t="str">
        <f>N27&amp;" : 10 =_____"</f>
        <v>49,7 : 10 =_____</v>
      </c>
      <c r="C27" s="23"/>
      <c r="D27" s="24">
        <v>47</v>
      </c>
      <c r="E27" s="22" t="str">
        <f>Q27&amp;" x 21 = ____"</f>
        <v>1 x 21 = ____</v>
      </c>
      <c r="F27" s="35"/>
      <c r="G27" s="36"/>
      <c r="H27" s="49">
        <f>N27/10</f>
        <v>4.970000000000001</v>
      </c>
      <c r="I27" s="27"/>
      <c r="J27" s="27"/>
      <c r="K27" s="26">
        <f>Q27*21</f>
        <v>21</v>
      </c>
      <c r="L27"/>
      <c r="M27"/>
      <c r="N27" s="3">
        <f ca="1">_XLL.ALEA.ENTRE.BORNES(1,999)/10</f>
        <v>49.7</v>
      </c>
      <c r="Q27" s="3">
        <f ca="1">_XLL.ALEA.ENTRE.BORNES(1,9)</f>
        <v>1</v>
      </c>
      <c r="R27" s="3"/>
    </row>
    <row r="28" spans="1:18" ht="22.5" customHeight="1">
      <c r="A28" s="21">
        <v>23</v>
      </c>
      <c r="B28" s="22" t="str">
        <f>N28&amp;" + "&amp;O28&amp;" = _____"</f>
        <v>3,5 + 1,7 = _____</v>
      </c>
      <c r="C28" s="23"/>
      <c r="D28" s="24">
        <v>48</v>
      </c>
      <c r="E28" s="34" t="str">
        <f>Q28&amp;" x 2 = _____"</f>
        <v>49 x 2 = _____</v>
      </c>
      <c r="F28" s="35"/>
      <c r="G28" s="36"/>
      <c r="H28" s="29">
        <f>N28+O28</f>
        <v>5.2</v>
      </c>
      <c r="I28" s="27"/>
      <c r="J28" s="27"/>
      <c r="K28" s="32">
        <f>Q28*2</f>
        <v>98</v>
      </c>
      <c r="L28"/>
      <c r="M28"/>
      <c r="N28" s="3">
        <f ca="1">_XLL.ALEA.ENTRE.BORNES(1,200)/10</f>
        <v>3.5</v>
      </c>
      <c r="O28" s="3">
        <f ca="1">_XLL.ALEA.ENTRE.BORNES(1,200)/10</f>
        <v>1.7</v>
      </c>
      <c r="Q28" s="3">
        <f ca="1">_XLL.ALEA.ENTRE.BORNES(0,99)</f>
        <v>49</v>
      </c>
      <c r="R28" s="3"/>
    </row>
    <row r="29" spans="1:18" ht="22.5" customHeight="1">
      <c r="A29" s="21">
        <v>24</v>
      </c>
      <c r="B29" s="22" t="str">
        <f>"Le quadruple de "&amp;N29&amp;" est : ____"</f>
        <v>Le quadruple de 39 est : ____</v>
      </c>
      <c r="C29" s="23"/>
      <c r="D29" s="24">
        <v>49</v>
      </c>
      <c r="E29" s="22" t="str">
        <f>Q29&amp;" x ____ = "&amp;Q29*R29</f>
        <v>7 x ____ = 63</v>
      </c>
      <c r="F29" s="35"/>
      <c r="G29" s="36"/>
      <c r="H29" s="26">
        <f>+N29*4</f>
        <v>156</v>
      </c>
      <c r="I29" s="27"/>
      <c r="J29" s="27"/>
      <c r="K29" s="26">
        <f>+R29</f>
        <v>9</v>
      </c>
      <c r="L29"/>
      <c r="M29"/>
      <c r="N29" s="3">
        <f ca="1">_XLL.ALEA.ENTRE.BORNES(0,99)</f>
        <v>39</v>
      </c>
      <c r="Q29" s="3">
        <f ca="1">_XLL.ALEA.ENTRE.BORNES(2,9)</f>
        <v>7</v>
      </c>
      <c r="R29" s="3">
        <f ca="1">_XLL.ALEA.ENTRE.BORNES(6,9)</f>
        <v>9</v>
      </c>
    </row>
    <row r="30" spans="1:18" ht="22.5" customHeight="1">
      <c r="A30" s="21">
        <v>25</v>
      </c>
      <c r="B30" s="22" t="str">
        <f>N30&amp;" x ____ = "&amp;N30*O30</f>
        <v>7 x ____ = 63</v>
      </c>
      <c r="C30" s="23"/>
      <c r="D30" s="24">
        <v>50</v>
      </c>
      <c r="E30" s="22" t="str">
        <f>"Le quadruple de "&amp;Q30&amp;" est : ____"</f>
        <v>Le quadruple de 57 est : ____</v>
      </c>
      <c r="F30" s="35"/>
      <c r="G30" s="36"/>
      <c r="H30" s="26">
        <f>+O30</f>
        <v>9</v>
      </c>
      <c r="I30" s="27"/>
      <c r="J30" s="27"/>
      <c r="K30" s="26">
        <f>+Q30*4</f>
        <v>228</v>
      </c>
      <c r="L30"/>
      <c r="M30"/>
      <c r="N30" s="3">
        <f ca="1">_XLL.ALEA.ENTRE.BORNES(2,9)</f>
        <v>7</v>
      </c>
      <c r="O30" s="3">
        <f ca="1">_XLL.ALEA.ENTRE.BORNES(6,9)</f>
        <v>9</v>
      </c>
      <c r="Q30" s="3">
        <f ca="1">_XLL.ALEA.ENTRE.BORNES(1,99)</f>
        <v>57</v>
      </c>
      <c r="R30" s="3"/>
    </row>
    <row r="31" spans="1:18" ht="8.25" customHeight="1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5"/>
      <c r="B34" s="55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5"/>
      <c r="B35" s="55"/>
      <c r="C35" s="16"/>
      <c r="D35" s="17"/>
      <c r="E35" s="16"/>
      <c r="F35" s="16"/>
      <c r="G35" s="16"/>
      <c r="H35" s="27"/>
      <c r="Q35" s="3"/>
      <c r="R35" s="3"/>
    </row>
    <row r="36" spans="1:7" ht="15">
      <c r="A36" s="55"/>
      <c r="B36" s="55"/>
      <c r="C36" s="16"/>
      <c r="D36" s="17"/>
      <c r="E36" s="16"/>
      <c r="F36" s="16"/>
      <c r="G36" s="16"/>
    </row>
    <row r="37" spans="1:7" ht="15">
      <c r="A37" s="55"/>
      <c r="B37" s="55"/>
      <c r="C37" s="16"/>
      <c r="D37" s="17"/>
      <c r="E37" s="16"/>
      <c r="F37" s="16"/>
      <c r="G37" s="16"/>
    </row>
    <row r="38" spans="1:7" ht="15">
      <c r="A38" s="55"/>
      <c r="B38" s="55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A35:B35"/>
    <mergeCell ref="A36:B36"/>
    <mergeCell ref="A37:B37"/>
    <mergeCell ref="A38:B38"/>
    <mergeCell ref="A2:F2"/>
    <mergeCell ref="H2:K2"/>
    <mergeCell ref="A3:F3"/>
    <mergeCell ref="H4:K4"/>
    <mergeCell ref="N5:O5"/>
    <mergeCell ref="A34:B3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2012-03-28T12:25:37Z</cp:lastPrinted>
  <dcterms:created xsi:type="dcterms:W3CDTF">2012-03-28T12:25:29Z</dcterms:created>
  <dcterms:modified xsi:type="dcterms:W3CDTF">2012-03-28T12:27:01Z</dcterms:modified>
  <cp:category/>
  <cp:version/>
  <cp:contentType/>
  <cp:contentStatus/>
</cp:coreProperties>
</file>